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acks\Downloads\"/>
    </mc:Choice>
  </mc:AlternateContent>
  <bookViews>
    <workbookView xWindow="0" yWindow="0" windowWidth="20490" windowHeight="7755" firstSheet="1" activeTab="3"/>
  </bookViews>
  <sheets>
    <sheet name="Instruções" sheetId="9" state="hidden" r:id="rId1"/>
    <sheet name="Planejamento" sheetId="1" r:id="rId2"/>
    <sheet name="Execução" sheetId="13" state="hidden" r:id="rId3"/>
    <sheet name="Ficha de Histórico" sheetId="14" r:id="rId4"/>
    <sheet name="Lista de Pendências" sheetId="15" r:id="rId5"/>
    <sheet name="Relatório" sheetId="2" state="hidden" r:id="rId6"/>
    <sheet name="Dados" sheetId="10" state="hidden" r:id="rId7"/>
    <sheet name="QtdMês" sheetId="5" state="hidden" r:id="rId8"/>
    <sheet name="CustoMês" sheetId="7" state="hidden" r:id="rId9"/>
    <sheet name="Gravidade" sheetId="11" state="hidden" r:id="rId10"/>
    <sheet name="Problemas" sheetId="12" state="hidden" r:id="rId11"/>
  </sheets>
  <definedNames>
    <definedName name="_xlnm._FilterDatabase" localSheetId="10" hidden="1">Problemas!$A$1:$E$508</definedName>
    <definedName name="_xlnm.Print_Area" localSheetId="1">Planejamento!$B$2:$N$54</definedName>
    <definedName name="_xlnm.Print_Area" localSheetId="5">Relatório!$A$1:$B$50</definedName>
    <definedName name="Categorias">Gravidade!$B$10:$B$28</definedName>
    <definedName name="ProblemasAlarme_CFTV">Problemas!$B$2:$B$16</definedName>
    <definedName name="ProblemasÁudio_Vídeo">Problemas!$B$17:$B$33</definedName>
    <definedName name="ProblemasCadeiras_Móveis">Problemas!$B$34:$B$61</definedName>
    <definedName name="ProblemasElétrica">Problemas!$B$62:$B$81</definedName>
    <definedName name="ProblemasEletrodomésticos">Problemas!$B$82:$B$93</definedName>
    <definedName name="ProblemasElevador">Problemas!$B$94:$B$103</definedName>
    <definedName name="ProblemasHidráulica_Esgoto">Problemas!$B$104:$B$144</definedName>
    <definedName name="ProblemasIluminação">Problemas!$B$145:$B$160</definedName>
    <definedName name="ProblemasLaje">Problemas!$B$161:$B$180</definedName>
    <definedName name="ProblemasLouças_Metais">Problemas!$B$181:$B$190</definedName>
    <definedName name="ProblemasMuros_Cercas_Calçadas">Problemas!$B$192:$B$237</definedName>
    <definedName name="ProblemasPaisagismo_Decoração">Problemas!$B$238:$B$255</definedName>
    <definedName name="ProblemasParedes_Acabamentos">Problemas!$B$256:$B$318</definedName>
    <definedName name="ProblemasPiso_Contrapiso">Problemas!$B$319:$B$344</definedName>
    <definedName name="ProblemasPortas_Janelas">Problemas!$B$345:$B$371</definedName>
    <definedName name="ProblemasRufos_Calhas">Problemas!$B$372:$B$397</definedName>
    <definedName name="ProblemasSistema_de_Gás">Problemas!$B$398:$B$407</definedName>
    <definedName name="ProblemasTelhado_Forro_Acabamentos">Problemas!$B$408:$B$482</definedName>
    <definedName name="ProblemasVentilação_AC_Aquecimento">Problemas!$B$483:$B$511</definedName>
    <definedName name="RiscoAlarme_CFTV">Problemas!$D$2:$D$16</definedName>
    <definedName name="RiscoÁudio_Vídeo">Problemas!$D$17:$D$33</definedName>
    <definedName name="RiscosCadeiras_Móveis">Problemas!$D$34:$D$61</definedName>
    <definedName name="RiscosElétrica">Problemas!$D$62:$D$81</definedName>
    <definedName name="RiscosEletrodomésticos">Problemas!$D$82:$D$93</definedName>
    <definedName name="RiscosElevador">Problemas!$D$94:$D$103</definedName>
    <definedName name="RiscosHidráulica_Esgoto">Problemas!$D$104:$D$144</definedName>
    <definedName name="RiscosIluminação">Problemas!$D$145:$D$160</definedName>
    <definedName name="RiscosLaje">Problemas!$D$161:$D$180</definedName>
    <definedName name="RiscosLouças_Metais">Problemas!$D$181:$D$190</definedName>
    <definedName name="RiscosMuros_Cercas_Calçadas">Problemas!$D$192:$D$237</definedName>
    <definedName name="RiscosPaisagismo_Decoração">Problemas!$D$238:$D$255</definedName>
    <definedName name="RiscosParedes_Acabamentos">Problemas!$D$256:$D$318</definedName>
    <definedName name="RiscosPiso_Contrapiso">Problemas!$D$319:$D$344</definedName>
    <definedName name="RiscosPortas_Janelas">Problemas!$D$345:$D$371</definedName>
    <definedName name="RiscosRufos_Calhas">Problemas!$D$372:$D$397</definedName>
    <definedName name="RiscosSistema_de_Gás">Problemas!$D$398:$D$407</definedName>
    <definedName name="RiscosTelhado_Forro_Acabamentos">Problemas!$D$408:$D$482</definedName>
    <definedName name="RiscosVentilação_AC_Aquecimento">Problemas!$D$483:$D$511</definedName>
    <definedName name="SoluçãoAlarme_CFTV">Problemas!$C$2:$C$16</definedName>
    <definedName name="SoluçãoÁudio_Vídeo">Problemas!$C$17:$C$33</definedName>
    <definedName name="SoluçãoCadeiras_Móveis">Problemas!$C$34:$C$61</definedName>
    <definedName name="SoluçãoElétrica">Problemas!$C$62:$C$81</definedName>
    <definedName name="SoluçãoEletrodomésticos">Problemas!$C$82:$C$93</definedName>
    <definedName name="SoluçãoElevador">Problemas!$C$94:$C$103</definedName>
    <definedName name="SoluçãoHidráulica_Esgoto">Problemas!$C$104:$C$144</definedName>
    <definedName name="SoluçãoIluminação">Problemas!$C$145:$C$160</definedName>
    <definedName name="SoluçãoLaje">Problemas!$C$161:$C$180</definedName>
    <definedName name="SoluçãoLouças_Metais">Problemas!$C$181:$C$190</definedName>
    <definedName name="SoluçãoMuros_Cercas_Calçadas">Problemas!$C$192:$C$237</definedName>
    <definedName name="SoluçãoPaisagismo_Decoração">Problemas!$C$238:$C$255</definedName>
    <definedName name="SoluçãoParedes_Acabamentos">Problemas!$C$256:$C$318</definedName>
    <definedName name="SoluçãoPiso_Contrapiso">Problemas!$C$319:$C$344</definedName>
    <definedName name="SoluçãoPortas_Janelas">Problemas!$C$345:$C$371</definedName>
    <definedName name="SoluçãoRufos_Calhas">Problemas!$C$372:$C$397</definedName>
    <definedName name="SoluçãoSistema_de_Gás">Problemas!$C$398:$C$407</definedName>
    <definedName name="SoluçãoTelhado_Forro_Acabamentos">Problemas!$C$408:$C$482</definedName>
    <definedName name="SoluçãoVentilação_AC_Aquecimento">Problemas!$C$483:$C$511</definedName>
  </definedNames>
  <calcPr calcId="152511"/>
  <pivotCaches>
    <pivotCache cacheId="5" r:id="rId12"/>
  </pivotCaches>
</workbook>
</file>

<file path=xl/calcChain.xml><?xml version="1.0" encoding="utf-8"?>
<calcChain xmlns="http://schemas.openxmlformats.org/spreadsheetml/2006/main">
  <c r="E53" i="1" l="1"/>
  <c r="M16" i="1" l="1"/>
  <c r="E5" i="1"/>
  <c r="H5" i="1" s="1"/>
  <c r="E6" i="1"/>
  <c r="G6" i="1" s="1"/>
  <c r="E7" i="1"/>
  <c r="F7" i="1" s="1"/>
  <c r="I7" i="1" s="1"/>
  <c r="E8" i="1"/>
  <c r="F8" i="1" s="1"/>
  <c r="I8" i="1" s="1"/>
  <c r="E9" i="1"/>
  <c r="H9" i="1" s="1"/>
  <c r="E10" i="1"/>
  <c r="F10" i="1" s="1"/>
  <c r="I10" i="1" s="1"/>
  <c r="E11" i="1"/>
  <c r="H11" i="1" s="1"/>
  <c r="E12" i="1"/>
  <c r="G12" i="1" s="1"/>
  <c r="E13" i="1"/>
  <c r="G13" i="1" s="1"/>
  <c r="E14" i="1"/>
  <c r="G14" i="1" s="1"/>
  <c r="E15" i="1"/>
  <c r="F15" i="1" s="1"/>
  <c r="I15" i="1" s="1"/>
  <c r="E16" i="1"/>
  <c r="G16" i="1" s="1"/>
  <c r="E17" i="1"/>
  <c r="H17" i="1" s="1"/>
  <c r="E18" i="1"/>
  <c r="F18" i="1" s="1"/>
  <c r="I18" i="1" s="1"/>
  <c r="E19" i="1"/>
  <c r="G19" i="1" s="1"/>
  <c r="E20" i="1"/>
  <c r="H20" i="1" s="1"/>
  <c r="E21" i="1"/>
  <c r="H21" i="1" s="1"/>
  <c r="E22" i="1"/>
  <c r="F22" i="1" s="1"/>
  <c r="I22" i="1" s="1"/>
  <c r="E23" i="1"/>
  <c r="F23" i="1" s="1"/>
  <c r="I23" i="1" s="1"/>
  <c r="E24" i="1"/>
  <c r="G24" i="1" s="1"/>
  <c r="E25" i="1"/>
  <c r="F25" i="1" s="1"/>
  <c r="I25" i="1" s="1"/>
  <c r="E26" i="1"/>
  <c r="F26" i="1" s="1"/>
  <c r="I26" i="1" s="1"/>
  <c r="E27" i="1"/>
  <c r="G27" i="1" s="1"/>
  <c r="E28" i="1"/>
  <c r="G28" i="1" s="1"/>
  <c r="E29" i="1"/>
  <c r="F29" i="1" s="1"/>
  <c r="I29" i="1" s="1"/>
  <c r="E30" i="1"/>
  <c r="G30" i="1" s="1"/>
  <c r="E31" i="1"/>
  <c r="G31" i="1" s="1"/>
  <c r="E32" i="1"/>
  <c r="F32" i="1" s="1"/>
  <c r="I32" i="1" s="1"/>
  <c r="E33" i="1"/>
  <c r="F33" i="1" s="1"/>
  <c r="I33" i="1" s="1"/>
  <c r="E34" i="1"/>
  <c r="G34" i="1" s="1"/>
  <c r="E35" i="1"/>
  <c r="G35" i="1" s="1"/>
  <c r="E36" i="1"/>
  <c r="G36" i="1" s="1"/>
  <c r="E37" i="1"/>
  <c r="H37" i="1" s="1"/>
  <c r="E38" i="1"/>
  <c r="F38" i="1" s="1"/>
  <c r="I38" i="1" s="1"/>
  <c r="E39" i="1"/>
  <c r="G39" i="1" s="1"/>
  <c r="E40" i="1"/>
  <c r="H40" i="1" s="1"/>
  <c r="E41" i="1"/>
  <c r="H41" i="1" s="1"/>
  <c r="E42" i="1"/>
  <c r="G42" i="1" s="1"/>
  <c r="E43" i="1"/>
  <c r="G43" i="1" s="1"/>
  <c r="E44" i="1"/>
  <c r="G44" i="1" s="1"/>
  <c r="E45" i="1"/>
  <c r="F45" i="1" s="1"/>
  <c r="I45" i="1" s="1"/>
  <c r="E46" i="1"/>
  <c r="G46" i="1" s="1"/>
  <c r="E47" i="1"/>
  <c r="G47" i="1" s="1"/>
  <c r="E48" i="1"/>
  <c r="F48" i="1" s="1"/>
  <c r="I48" i="1" s="1"/>
  <c r="E49" i="1"/>
  <c r="G49" i="1" s="1"/>
  <c r="E50" i="1"/>
  <c r="H50" i="1" s="1"/>
  <c r="E51" i="1"/>
  <c r="G51" i="1" s="1"/>
  <c r="E52" i="1"/>
  <c r="F52" i="1" s="1"/>
  <c r="I52" i="1" s="1"/>
  <c r="H15" i="1" l="1"/>
  <c r="G15" i="1"/>
  <c r="F5" i="1"/>
  <c r="I5" i="1" s="1"/>
  <c r="H12" i="1"/>
  <c r="G20" i="1"/>
  <c r="F13" i="1"/>
  <c r="I13" i="1" s="1"/>
  <c r="H23" i="1"/>
  <c r="H7" i="1"/>
  <c r="F31" i="1"/>
  <c r="I31" i="1" s="1"/>
  <c r="G23" i="1"/>
  <c r="G7" i="1"/>
  <c r="F14" i="1"/>
  <c r="I14" i="1" s="1"/>
  <c r="F6" i="1"/>
  <c r="I6" i="1" s="1"/>
  <c r="G22" i="1"/>
  <c r="H6" i="1"/>
  <c r="F16" i="1"/>
  <c r="I16" i="1" s="1"/>
  <c r="G8" i="1"/>
  <c r="H30" i="1"/>
  <c r="F30" i="1"/>
  <c r="I30" i="1" s="1"/>
  <c r="H14" i="1"/>
  <c r="H22" i="1"/>
  <c r="G40" i="1"/>
  <c r="H31" i="1"/>
  <c r="H29" i="1"/>
  <c r="G21" i="1"/>
  <c r="F21" i="1"/>
  <c r="I21" i="1" s="1"/>
  <c r="G29" i="1"/>
  <c r="H13" i="1"/>
  <c r="H39" i="1"/>
  <c r="F28" i="1"/>
  <c r="I28" i="1" s="1"/>
  <c r="H34" i="1"/>
  <c r="F34" i="1"/>
  <c r="I34" i="1" s="1"/>
  <c r="H18" i="1"/>
  <c r="G18" i="1"/>
  <c r="H42" i="1"/>
  <c r="F40" i="1"/>
  <c r="I40" i="1" s="1"/>
  <c r="G37" i="1"/>
  <c r="F47" i="1"/>
  <c r="I47" i="1" s="1"/>
  <c r="F39" i="1"/>
  <c r="I39" i="1" s="1"/>
  <c r="F42" i="1"/>
  <c r="I42" i="1" s="1"/>
  <c r="H26" i="1"/>
  <c r="G26" i="1"/>
  <c r="H10" i="1"/>
  <c r="G10" i="1"/>
  <c r="F50" i="1"/>
  <c r="I50" i="1" s="1"/>
  <c r="F24" i="1"/>
  <c r="I24" i="1" s="1"/>
  <c r="H45" i="1"/>
  <c r="F44" i="1"/>
  <c r="I44" i="1" s="1"/>
  <c r="H36" i="1"/>
  <c r="F36" i="1"/>
  <c r="I36" i="1" s="1"/>
  <c r="G45" i="1"/>
  <c r="G41" i="1"/>
  <c r="F49" i="1"/>
  <c r="I49" i="1" s="1"/>
  <c r="F41" i="1"/>
  <c r="I41" i="1" s="1"/>
  <c r="F51" i="1"/>
  <c r="I51" i="1" s="1"/>
  <c r="H33" i="1"/>
  <c r="G25" i="1"/>
  <c r="G33" i="1"/>
  <c r="H49" i="1"/>
  <c r="H24" i="1"/>
  <c r="G17" i="1"/>
  <c r="F9" i="1"/>
  <c r="I9" i="1" s="1"/>
  <c r="H25" i="1"/>
  <c r="G9" i="1"/>
  <c r="F37" i="1"/>
  <c r="I37" i="1" s="1"/>
  <c r="F17" i="1"/>
  <c r="I17" i="1" s="1"/>
  <c r="H8" i="1"/>
  <c r="G11" i="1"/>
  <c r="H38" i="1"/>
  <c r="G38" i="1"/>
  <c r="H46" i="1"/>
  <c r="H27" i="1"/>
  <c r="F11" i="1"/>
  <c r="I11" i="1" s="1"/>
  <c r="F43" i="1"/>
  <c r="I43" i="1" s="1"/>
  <c r="F35" i="1"/>
  <c r="I35" i="1" s="1"/>
  <c r="F27" i="1"/>
  <c r="I27" i="1" s="1"/>
  <c r="H19" i="1"/>
  <c r="F19" i="1"/>
  <c r="I19" i="1" s="1"/>
  <c r="H52" i="1"/>
  <c r="F46" i="1"/>
  <c r="I46" i="1" s="1"/>
  <c r="H32" i="1"/>
  <c r="G32" i="1"/>
  <c r="H48" i="1"/>
  <c r="G52" i="1"/>
  <c r="G48" i="1"/>
  <c r="H44" i="1"/>
  <c r="H28" i="1"/>
  <c r="F20" i="1"/>
  <c r="I20" i="1" s="1"/>
  <c r="H16" i="1"/>
  <c r="F12" i="1"/>
  <c r="I12" i="1" s="1"/>
  <c r="G5" i="1"/>
  <c r="G50" i="1"/>
  <c r="H51" i="1"/>
  <c r="H47" i="1"/>
  <c r="H43" i="1"/>
  <c r="H35" i="1"/>
  <c r="E4" i="1"/>
  <c r="C4" i="1"/>
  <c r="F4" i="1" l="1"/>
  <c r="I4" i="1" s="1"/>
  <c r="G4" i="1"/>
  <c r="H4" i="1"/>
  <c r="E25" i="11"/>
  <c r="E26" i="11"/>
  <c r="E27" i="11"/>
  <c r="E28" i="11"/>
  <c r="D25" i="11"/>
  <c r="D26" i="11"/>
  <c r="D27" i="11"/>
  <c r="D28" i="11"/>
  <c r="C25" i="11"/>
  <c r="C26" i="11"/>
  <c r="C27" i="11"/>
  <c r="C28" i="11"/>
  <c r="E3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3" i="1"/>
  <c r="H3" i="1" l="1"/>
  <c r="G3" i="1"/>
  <c r="F3" i="1"/>
  <c r="I3" i="1" s="1"/>
  <c r="J54" i="1"/>
  <c r="H3" i="10" l="1"/>
  <c r="H4" i="10"/>
  <c r="H5" i="10"/>
  <c r="H6" i="10"/>
  <c r="H7" i="10"/>
  <c r="H8" i="10"/>
  <c r="H9" i="10"/>
  <c r="H10" i="10"/>
  <c r="H11" i="10"/>
  <c r="H12" i="10"/>
  <c r="H13" i="10"/>
  <c r="H2" i="10"/>
  <c r="G3" i="10"/>
  <c r="G4" i="10"/>
  <c r="G5" i="10"/>
  <c r="G6" i="10"/>
  <c r="G7" i="10"/>
  <c r="G8" i="10"/>
  <c r="G9" i="10"/>
  <c r="G10" i="10"/>
  <c r="G11" i="10"/>
  <c r="G12" i="10"/>
  <c r="G13" i="10"/>
  <c r="G2" i="10"/>
  <c r="H15" i="10" l="1"/>
  <c r="G15" i="10"/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</calcChain>
</file>

<file path=xl/sharedStrings.xml><?xml version="1.0" encoding="utf-8"?>
<sst xmlns="http://schemas.openxmlformats.org/spreadsheetml/2006/main" count="2014" uniqueCount="559">
  <si>
    <t>Planejamento para consertos do Salão do Reino</t>
  </si>
  <si>
    <t>Aba Planejamento</t>
  </si>
  <si>
    <t>Apresenta um relatório resumido com a programação de serviços e seu custo correspondente mês a mês.</t>
  </si>
  <si>
    <t>Previsão de Gastos</t>
  </si>
  <si>
    <t>Problema</t>
  </si>
  <si>
    <t>Solução recomendada</t>
  </si>
  <si>
    <t>Gravidade</t>
  </si>
  <si>
    <t>Urgência</t>
  </si>
  <si>
    <t>Tendência</t>
  </si>
  <si>
    <t>Prioridade</t>
  </si>
  <si>
    <t>Custo estimado</t>
  </si>
  <si>
    <t>Precisa consultar o TM?</t>
  </si>
  <si>
    <t>Executor</t>
  </si>
  <si>
    <t>Não é grave</t>
  </si>
  <si>
    <t>Não vai piorar</t>
  </si>
  <si>
    <t>Sim</t>
  </si>
  <si>
    <t>Janeiro</t>
  </si>
  <si>
    <t>Não</t>
  </si>
  <si>
    <t>Dá mal testemunho</t>
  </si>
  <si>
    <t>Maio</t>
  </si>
  <si>
    <t>Fevereiro</t>
  </si>
  <si>
    <t>Março</t>
  </si>
  <si>
    <t>Abril</t>
  </si>
  <si>
    <t>Afeta a segurança e o ensino</t>
  </si>
  <si>
    <t>Vai piorar</t>
  </si>
  <si>
    <t>Lista de consertos</t>
  </si>
  <si>
    <t>Soma do custo estimado</t>
  </si>
  <si>
    <t>Junho</t>
  </si>
  <si>
    <t>Julho</t>
  </si>
  <si>
    <t>Agosto</t>
  </si>
  <si>
    <t>Setembro</t>
  </si>
  <si>
    <t>Outubro</t>
  </si>
  <si>
    <t>Novembro</t>
  </si>
  <si>
    <t>Dezembro</t>
  </si>
  <si>
    <t>Mês</t>
  </si>
  <si>
    <t>Contagem de Problema</t>
  </si>
  <si>
    <t>Soma de Custo estimado</t>
  </si>
  <si>
    <t>Excel Online:</t>
  </si>
  <si>
    <t>Excel no desktop:</t>
  </si>
  <si>
    <t>Estimado</t>
  </si>
  <si>
    <t>Total</t>
  </si>
  <si>
    <t>Consertos</t>
  </si>
  <si>
    <t>Coluna: Problema</t>
  </si>
  <si>
    <t>Coluna: Solução recomendada</t>
  </si>
  <si>
    <t>Coluna: Custo estimado</t>
  </si>
  <si>
    <t>Coluna: É serviço de alto risco?</t>
  </si>
  <si>
    <t>Coluna: Mês estimado</t>
  </si>
  <si>
    <t>Coluna: Executor</t>
  </si>
  <si>
    <t>Insira o nome do irmão que cuidará da tarefa ou do irmão que será o líder da equipe.</t>
  </si>
  <si>
    <t>Essa coluna faz duas comparações: 
1 - Compara o valor inserido no campo "Previsão de Gastos" com o valor do serviço inserido nas células da coluna "Custo estimado". Caso o valor do serviço ultrapasse o valor da previsão de gastos, o resultado na coluna "Precisa consultar o TM" será "Sim", indicando que o TM deve ser consultado. 
2 - Se for selecionada a opção "Sim" nas células da coluna "É serviço de alto risco?", o resultado na coluna "Precisa consultar o TM" será "Sim", indicando que o TM deve ser consultado.</t>
  </si>
  <si>
    <t>Gráfico: Custo estimado por mês</t>
  </si>
  <si>
    <t>Gráfico: Quantidade de consertos por mês</t>
  </si>
  <si>
    <t>Apresenta a soma do custo estimado de todos os serviços programados para determinado mês. O objetivo desse gráfico é ajudar a distribuir o custo, de acordo com previsão de disponibilidade de recursos.</t>
  </si>
  <si>
    <t>Apresenta a quantidade de serviços programados para determinado mês. O objetivo desse gráfico é ajudar a distribuir os serviços, de acordo com previsão de disponibilidade de recursos.</t>
  </si>
  <si>
    <t>Aba: Relatório</t>
  </si>
  <si>
    <t>Para atualizar o relatório, clique na aba "Dados" e depois em "Atualizar Tudo", conforme figura abaixo:</t>
  </si>
  <si>
    <t>Alta</t>
  </si>
  <si>
    <t>Extremamente grave</t>
  </si>
  <si>
    <t>Precisa ser resolvido de imediato</t>
  </si>
  <si>
    <t>Piorar rapidamente</t>
  </si>
  <si>
    <t>Muito grave</t>
  </si>
  <si>
    <t>É urgente</t>
  </si>
  <si>
    <t>Piorar em curto prazo</t>
  </si>
  <si>
    <t>Grave</t>
  </si>
  <si>
    <t>O mais rápido possível</t>
  </si>
  <si>
    <t>Pouco grave</t>
  </si>
  <si>
    <t>Pouco urgente</t>
  </si>
  <si>
    <t>Piorar em longo prazo</t>
  </si>
  <si>
    <t>Sem gravidade</t>
  </si>
  <si>
    <t>Pode esperar</t>
  </si>
  <si>
    <t>Não muda nada</t>
  </si>
  <si>
    <t>Piorar em médio prazo</t>
  </si>
  <si>
    <t>Média</t>
  </si>
  <si>
    <t>Baixa</t>
  </si>
  <si>
    <t>Nota</t>
  </si>
  <si>
    <t>Observações adicionais</t>
  </si>
  <si>
    <t>Categoria</t>
  </si>
  <si>
    <t>Muros com rachaduras Inicial</t>
  </si>
  <si>
    <t>CONGREGAÇÃO</t>
  </si>
  <si>
    <t>Muros com rachaduras Evidente</t>
  </si>
  <si>
    <t>Muros com rachaduras Avançado</t>
  </si>
  <si>
    <t>TM</t>
  </si>
  <si>
    <t>Muros com trincas Inicial</t>
  </si>
  <si>
    <t>Muros com trincas Evidente</t>
  </si>
  <si>
    <t>Muros com trincas Avançado</t>
  </si>
  <si>
    <t>Muros com fissuras Inicial</t>
  </si>
  <si>
    <t>Muros com fissuras Evidente</t>
  </si>
  <si>
    <t>Muros com fissuras Avançado</t>
  </si>
  <si>
    <t>Muro com infiltração Inicial</t>
  </si>
  <si>
    <t>Muro com infiltração Evidente</t>
  </si>
  <si>
    <t>Muro com infiltração Avançado</t>
  </si>
  <si>
    <t>Muro com pintura desgastada Inicial</t>
  </si>
  <si>
    <t>Muro com pintura desgastada Evidente</t>
  </si>
  <si>
    <t>Muro com pintura desgastada Avançado</t>
  </si>
  <si>
    <t>Muros de arrimo cedendo</t>
  </si>
  <si>
    <t>LDC</t>
  </si>
  <si>
    <t>Muros com erosão</t>
  </si>
  <si>
    <t>Cercas com Ferrugem Inicial</t>
  </si>
  <si>
    <t>Cercas com Ferrugem Evidente</t>
  </si>
  <si>
    <t>Cercas com Ferrugem Avançado</t>
  </si>
  <si>
    <t>Motor do portão não funcionando.</t>
  </si>
  <si>
    <t>Pintura desgastada Inicial</t>
  </si>
  <si>
    <t>Pintura desgastada Evidente</t>
  </si>
  <si>
    <t>Pintura desgastada Avançado</t>
  </si>
  <si>
    <t>Calçadas com rachaduras Inicial</t>
  </si>
  <si>
    <t>Calçadas com rachaduras Evidente</t>
  </si>
  <si>
    <t>Calçadas com rachaduras Avançado</t>
  </si>
  <si>
    <t>Calçadas com trincas e fissuras Inicial</t>
  </si>
  <si>
    <t>Calçadas com trincas e fissuras Evidente</t>
  </si>
  <si>
    <t>Calçadas com trincas e fissuras Avançado</t>
  </si>
  <si>
    <t>Calçadas com buracos Inicial</t>
  </si>
  <si>
    <t>Calçadas com buracos Evidente</t>
  </si>
  <si>
    <t>Calçadas com buracos Avançado</t>
  </si>
  <si>
    <t>Pintura das ruas/calçadas desgastada Inicial</t>
  </si>
  <si>
    <t>Pintura das ruas/calçadas desgastada Evidente</t>
  </si>
  <si>
    <t>Pintura das ruas/calçadas desgastada Avançado</t>
  </si>
  <si>
    <t>Falta de brita causando desnível.</t>
  </si>
  <si>
    <t>Calçadas com desnível e/ou ondulação.</t>
  </si>
  <si>
    <t>Jardins sem drenagem Inicial</t>
  </si>
  <si>
    <t>Jardins sem drenagem Evidente</t>
  </si>
  <si>
    <t>Jardins sem drenagem Avançado</t>
  </si>
  <si>
    <t>Plantas atrapalhando a visão dos letreiros.</t>
  </si>
  <si>
    <t>Jardins com pragas Inicial</t>
  </si>
  <si>
    <t>Jardins com pragas Evidente</t>
  </si>
  <si>
    <t>Jardins com pragas Avançado</t>
  </si>
  <si>
    <t>Plantas com espinhos e/ou venenosas.</t>
  </si>
  <si>
    <t>Iluminação</t>
  </si>
  <si>
    <t>Iluminação externa mal posicionada.</t>
  </si>
  <si>
    <t>Iluminação Externa não funciona.</t>
  </si>
  <si>
    <t>Falta de pontos de iluminação externa</t>
  </si>
  <si>
    <t>Infiltração vindo das fundações.</t>
  </si>
  <si>
    <t>Paredes com rachaduras Inicial</t>
  </si>
  <si>
    <t>Paredes com rachaduras Evidente</t>
  </si>
  <si>
    <t>Paredes com rachaduras Avançado</t>
  </si>
  <si>
    <t>Paredes com trincas Inicial</t>
  </si>
  <si>
    <t>Paredes com trincas Evidente</t>
  </si>
  <si>
    <t>Paredes com trincas Avançado</t>
  </si>
  <si>
    <t>Paredes com fissuras Inicial</t>
  </si>
  <si>
    <t>Paredes com fissuras Evidente</t>
  </si>
  <si>
    <t>Paredes com fissuras Avançado</t>
  </si>
  <si>
    <t>Paredes com infiltração Inicial</t>
  </si>
  <si>
    <t>Paredes com infiltração Evidente</t>
  </si>
  <si>
    <t>Paredes com infiltração Avançado</t>
  </si>
  <si>
    <t>Reboco descolando Inicial</t>
  </si>
  <si>
    <t>Reboco descolando Evidente</t>
  </si>
  <si>
    <t>Reboco descolando Avançado</t>
  </si>
  <si>
    <t>Reboco com trincas Inicial</t>
  </si>
  <si>
    <t>Reboco com trincas Evidente</t>
  </si>
  <si>
    <t>Reboco com trincas Avançado</t>
  </si>
  <si>
    <t>Reboco com infiltração Inicial</t>
  </si>
  <si>
    <t>Reboco com infiltração Evidente</t>
  </si>
  <si>
    <t>Reboco com infiltração Avançado</t>
  </si>
  <si>
    <t>Pintura externa descascando Inicial</t>
  </si>
  <si>
    <t>Pintura externa descascando Evidente</t>
  </si>
  <si>
    <t>Pintura externa descascando Avançado</t>
  </si>
  <si>
    <t>Textura descolando das paredes Inicial</t>
  </si>
  <si>
    <t>Textura descolando das paredes Evidente</t>
  </si>
  <si>
    <t>Textura descolando das paredes Avançado</t>
  </si>
  <si>
    <t>Pintura com bolhas e/ou manchas.</t>
  </si>
  <si>
    <t>Pintura queimada Inicial</t>
  </si>
  <si>
    <t>Pintura queimada Evidente</t>
  </si>
  <si>
    <t>Pintura queimada Avançado</t>
  </si>
  <si>
    <t>Pedras decorativas soltando-se das paredes.</t>
  </si>
  <si>
    <t>Beiral de PVC ou madeira com peças faltando.</t>
  </si>
  <si>
    <t>Paredes abaixo do solo com infiltração Inicial</t>
  </si>
  <si>
    <t>Paredes abaixo do solo com infiltração Evidente</t>
  </si>
  <si>
    <t>Paredes abaixo do solo com infiltração Avançado</t>
  </si>
  <si>
    <t>Paredes abaixo do solo sem impermeabilização.</t>
  </si>
  <si>
    <t>Paredes abaixo do solo com fissuras Inicial</t>
  </si>
  <si>
    <t>Paredes abaixo do solo com fissuras Evidente</t>
  </si>
  <si>
    <t>Paredes abaixo do solo com fissuras Avançado</t>
  </si>
  <si>
    <t>Paredes abaixo do solo com rachaduras Inicial</t>
  </si>
  <si>
    <t>Paredes abaixo do solo com rachaduras Evidente</t>
  </si>
  <si>
    <t>Paredes abaixo do solo com rachaduras Avançado</t>
  </si>
  <si>
    <t>Falta de aperto nas tesouras.</t>
  </si>
  <si>
    <t>Ripas quebradas (especificar o local) Inicial</t>
  </si>
  <si>
    <t>Ripas quebradas (especificar o local) Evidente</t>
  </si>
  <si>
    <t>Ripas quebradas (especificar o local) Avançado</t>
  </si>
  <si>
    <t>Terças rachadas (especificar o local) Inicial</t>
  </si>
  <si>
    <t>Terças rachadas (especificar o local) Evidente</t>
  </si>
  <si>
    <t>Terças rachadas (especificar o local) Avançado</t>
  </si>
  <si>
    <t>Telhado com cupim (especificar o local) Inicial</t>
  </si>
  <si>
    <t>Telhado com cupim (especificar o local) Evidente</t>
  </si>
  <si>
    <t>Telhado com cupim (especificar o local) Avançado</t>
  </si>
  <si>
    <t xml:space="preserve">Tesoura fora de prumo (especificar o local) </t>
  </si>
  <si>
    <t>Tesoura cedendo (especificar o local) Inicial</t>
  </si>
  <si>
    <t>Tesoura cedendo (especificar o local) Evidente</t>
  </si>
  <si>
    <t>Tesoura cedendo (especificar o local) Avançado</t>
  </si>
  <si>
    <t>Estrutura com ferrugem (especificar o local) Inicial</t>
  </si>
  <si>
    <t>Estrutura com ferrugem (especificar o local) Evidente</t>
  </si>
  <si>
    <t>Estrutura com ferrugem (especificar o local) Avançado</t>
  </si>
  <si>
    <t>Laje</t>
  </si>
  <si>
    <t>Laje com Rachadura Inicial.</t>
  </si>
  <si>
    <t>Laje com Rachadura Evidente</t>
  </si>
  <si>
    <t>Laje com Rachadura Avançado</t>
  </si>
  <si>
    <t>Laje cedendo Inicial</t>
  </si>
  <si>
    <t>Laje cedendo Evidente</t>
  </si>
  <si>
    <t>Laje cedendo Avançado</t>
  </si>
  <si>
    <t>Laje com infiltração Inicial</t>
  </si>
  <si>
    <t>Laje com infiltração Evidente</t>
  </si>
  <si>
    <t>Laje com infiltração Avançado</t>
  </si>
  <si>
    <t>Estrutura com ferrugem (especificar o local). Inicial</t>
  </si>
  <si>
    <t>Estrutura com ferrugem (especificar o local). Evidente</t>
  </si>
  <si>
    <t>Estrutura com ferrugem (especificar o local). Avançado</t>
  </si>
  <si>
    <t>Telhas mal encaixadas Inicial</t>
  </si>
  <si>
    <t>Telhas mal encaixadas Evidente</t>
  </si>
  <si>
    <t>Telhas mal encaixadas Avançado</t>
  </si>
  <si>
    <t>Telhas de metal afundadas Inicial</t>
  </si>
  <si>
    <t>Telhas de metal afundadas Evidente</t>
  </si>
  <si>
    <t>Telhas de metal afundadas Avançado</t>
  </si>
  <si>
    <t>Telhado sujo. Evidente</t>
  </si>
  <si>
    <t>Telhado sujo. Avançado</t>
  </si>
  <si>
    <t>Telhas (inserir material)quebradas Inicial</t>
  </si>
  <si>
    <t>Telhas (inserir material)quebradas Evidente</t>
  </si>
  <si>
    <t>Telhas (inserir material)quebradas Avançado</t>
  </si>
  <si>
    <t>Calhas entupidas Inicial</t>
  </si>
  <si>
    <t>Calhas entupidas Evidente</t>
  </si>
  <si>
    <t>Calhas entupidas Avançado</t>
  </si>
  <si>
    <t>Calhas com vazamento Inicial</t>
  </si>
  <si>
    <t>Calhas com vazamento Evidente</t>
  </si>
  <si>
    <t>Calhas com vazamento Avançado</t>
  </si>
  <si>
    <t>Calhas com ferrugem Inicial</t>
  </si>
  <si>
    <t>Calhas com ferrugem Evidente</t>
  </si>
  <si>
    <t>Calhas com ferrugem Avançado</t>
  </si>
  <si>
    <t>Condutores com vazão insuficiente.</t>
  </si>
  <si>
    <t>Rufo quebrado Inicial</t>
  </si>
  <si>
    <t>Rufo quebrado Evidente</t>
  </si>
  <si>
    <t>Rufo quebrado Avançado</t>
  </si>
  <si>
    <t>Rufo enferrujado Inicial</t>
  </si>
  <si>
    <t>Rufo enferrujado Evidente</t>
  </si>
  <si>
    <t>Rufo enferrujado Avançado</t>
  </si>
  <si>
    <t>Tabeiras rachadas Inicial</t>
  </si>
  <si>
    <t>Tabeiras rachadas Evidente</t>
  </si>
  <si>
    <t>Tabeiras rachadas Avançado</t>
  </si>
  <si>
    <t>Tabeiras quebradas Inicial</t>
  </si>
  <si>
    <t>Tabeiras quebradas Evidente</t>
  </si>
  <si>
    <t>Tabeiras quebradas Avançado</t>
  </si>
  <si>
    <t>Testeiras rachadas Inicial</t>
  </si>
  <si>
    <t>Testeiras rachadas Evidente</t>
  </si>
  <si>
    <t>Testeiras rachadas Avançado</t>
  </si>
  <si>
    <t>Testeiras quebradas Inicial</t>
  </si>
  <si>
    <t>Testeiras quebradas Evidente</t>
  </si>
  <si>
    <t>Testeiras quebradas Avançado</t>
  </si>
  <si>
    <t>Janelas com ferrugem Evidente</t>
  </si>
  <si>
    <t>Janelas com ferrugem Avançado</t>
  </si>
  <si>
    <t>Janelas de madeira empenadas.</t>
  </si>
  <si>
    <t>Vidros das janelas com vidro estilhaçável.</t>
  </si>
  <si>
    <t>Janela de madeira com cupim Incial</t>
  </si>
  <si>
    <t>Janela de madeira com cupim Evidente</t>
  </si>
  <si>
    <t>Janela de madeira com cupim Avançado</t>
  </si>
  <si>
    <t>Grades externas das janelas enferrujadas Evidente</t>
  </si>
  <si>
    <t>Grades externas das janelas enferrujadas Avançado</t>
  </si>
  <si>
    <t>Alarme não funciona.</t>
  </si>
  <si>
    <t>Alarme dispara sem motivo.</t>
  </si>
  <si>
    <t>Cerca elétrica/consertina abaixo da altura exigido por lei.</t>
  </si>
  <si>
    <t>Câmeras não funcionam.</t>
  </si>
  <si>
    <t>Vazamento no fornecimento de água externo.</t>
  </si>
  <si>
    <t>Poço com infiltração Inicial</t>
  </si>
  <si>
    <t>Poço com infiltração Evidente</t>
  </si>
  <si>
    <t>Poço com infiltração Avançado</t>
  </si>
  <si>
    <t>Poço mal tampado.</t>
  </si>
  <si>
    <t>Registro com defeito.</t>
  </si>
  <si>
    <t>Água contaminada.</t>
  </si>
  <si>
    <t>Falta de pressão para a água chegar na caixa d'água.</t>
  </si>
  <si>
    <t>Vazamento de gás.</t>
  </si>
  <si>
    <t>Válvulas danificadas.</t>
  </si>
  <si>
    <t>Elétrica</t>
  </si>
  <si>
    <t>Disjuntores queimados.</t>
  </si>
  <si>
    <t>Curto-circuito no quadro geral.</t>
  </si>
  <si>
    <t>Queda constante no fornecimento de internet.</t>
  </si>
  <si>
    <t>Internet com baixa velocidade.</t>
  </si>
  <si>
    <t>Falta de sinal.</t>
  </si>
  <si>
    <t>Aparelho telefônico quebrado.</t>
  </si>
  <si>
    <t>Quadro interno com disjuntores caindo.</t>
  </si>
  <si>
    <t>Fios fora de conduítes e desorganizados.</t>
  </si>
  <si>
    <t>Quadro sem identificação.</t>
  </si>
  <si>
    <t>Tomadas sem identificação de voltagem (110 ou 220)</t>
  </si>
  <si>
    <t>Falha no gerador.</t>
  </si>
  <si>
    <t>Falha no transformador.</t>
  </si>
  <si>
    <t>Vazamento de água (interno) Inicial</t>
  </si>
  <si>
    <t>Vazamento de água (interno) Evidente</t>
  </si>
  <si>
    <t>Vazamento de água (interno) Avançado</t>
  </si>
  <si>
    <t>Estrututra que sustenta caixa d'água cedendo</t>
  </si>
  <si>
    <t>Esgoto voltando.</t>
  </si>
  <si>
    <t>Mau cheiro constante.</t>
  </si>
  <si>
    <t>Esgoto entupido Evidente</t>
  </si>
  <si>
    <t>Esgoto entupido Avançado</t>
  </si>
  <si>
    <t>Fossa rachada Inicial</t>
  </si>
  <si>
    <t>Fossa rachada Evidente</t>
  </si>
  <si>
    <t>Fossa rachada Avançado</t>
  </si>
  <si>
    <t>Fossa cedendo Inicial</t>
  </si>
  <si>
    <t>Fossa cedendo Evidente</t>
  </si>
  <si>
    <t>Fossa cedendo Avançado</t>
  </si>
  <si>
    <t>Sumidouro sem vazão.</t>
  </si>
  <si>
    <t>Sumidouro cedendo Inicial</t>
  </si>
  <si>
    <t>Sumidouro cedendo Evidente</t>
  </si>
  <si>
    <t>Sumidouro cedendo Avançado</t>
  </si>
  <si>
    <t>Tampa quebrada da fossa/sumidouro.</t>
  </si>
  <si>
    <t>Esgoto voltando Inicial</t>
  </si>
  <si>
    <t>Esgoto voltando Evidente</t>
  </si>
  <si>
    <t>Esgoto voltando Avançado</t>
  </si>
  <si>
    <t>Tubulação cedendo Evidente</t>
  </si>
  <si>
    <t>Tubulação cedendo Avançado</t>
  </si>
  <si>
    <t>Combustível contaminado</t>
  </si>
  <si>
    <t>Falha do sistema elétrico</t>
  </si>
  <si>
    <t xml:space="preserve">Falha no sistema mecânico </t>
  </si>
  <si>
    <t>Tubos de HVAC com vazamento Inicial</t>
  </si>
  <si>
    <t>Tubos de HVAC com vazamento Evidente</t>
  </si>
  <si>
    <t>Tubos de HVAC com vazamento Avançado</t>
  </si>
  <si>
    <t>Tubos de HVAC com obstrução Inicial</t>
  </si>
  <si>
    <t>Tubos de HVAC com obstrução Evidente</t>
  </si>
  <si>
    <t>Tubos de HVAC com obstrução Avançado</t>
  </si>
  <si>
    <t>Termostato quebrado.</t>
  </si>
  <si>
    <t>Falta de vazão de ar</t>
  </si>
  <si>
    <t>Ventilador com mau contato</t>
  </si>
  <si>
    <t>Ventilador quebrado</t>
  </si>
  <si>
    <t>Ventidador se desprendendo do teto/parede</t>
  </si>
  <si>
    <t>Ar não chega na temperatura adequada.</t>
  </si>
  <si>
    <t>Compressor vazando.</t>
  </si>
  <si>
    <t>Condensadora quebrada.</t>
  </si>
  <si>
    <t>Evaporadora vazando água.</t>
  </si>
  <si>
    <t>Ar-condicionado desligando</t>
  </si>
  <si>
    <t>Contrapiso com Rachadura Inicial.</t>
  </si>
  <si>
    <t>Contrapiso com Rachadura Evidente</t>
  </si>
  <si>
    <t>Contrapiso com Rachadura Avançado</t>
  </si>
  <si>
    <t>Contrapiso cedendo Inicial</t>
  </si>
  <si>
    <t>Contrapiso cedendo Evidente</t>
  </si>
  <si>
    <t>Contrapiso cedendo Avançado</t>
  </si>
  <si>
    <t>Pisos soltando Inicial</t>
  </si>
  <si>
    <t>Pisos soltando Evidente</t>
  </si>
  <si>
    <t>Pisos soltando Avançado</t>
  </si>
  <si>
    <t>Pisos manchados Inicial</t>
  </si>
  <si>
    <t>Pisos manchados Evidente</t>
  </si>
  <si>
    <t>Pisos manchados Avançado</t>
  </si>
  <si>
    <t>Piso sem rejunte Evidente</t>
  </si>
  <si>
    <t>Piso sem rejunte Avançado</t>
  </si>
  <si>
    <t>Falta de fita Antiderrapante na rampa/degrau do palco</t>
  </si>
  <si>
    <t>Falta de drenagem de solo por obstrução</t>
  </si>
  <si>
    <t>Pintura interna suja Inicial</t>
  </si>
  <si>
    <t>Pintura interna suja Evidente</t>
  </si>
  <si>
    <t>Pintura interna suja Avançado</t>
  </si>
  <si>
    <t>Azulejos soltando Inicial</t>
  </si>
  <si>
    <t>Azulejos soltando Evidente</t>
  </si>
  <si>
    <t>Azulejos soltando Avançado</t>
  </si>
  <si>
    <t>Textura descolando Inicial</t>
  </si>
  <si>
    <t>Textura descolando Evidente</t>
  </si>
  <si>
    <t>Textura descolando Avançado</t>
  </si>
  <si>
    <t>Moldura de gesso soltando Inicial</t>
  </si>
  <si>
    <t>Moldura de gesso soltando Evidente</t>
  </si>
  <si>
    <t>Moldura de gesso soltando Avançado</t>
  </si>
  <si>
    <t>Porta de madeira estufada.</t>
  </si>
  <si>
    <t>Porta de madeira empenada.</t>
  </si>
  <si>
    <t>Porta enferrujada Inicial</t>
  </si>
  <si>
    <t>Porta enferrujada Evidente</t>
  </si>
  <si>
    <t>Porta enferrujada Avançado</t>
  </si>
  <si>
    <t>Porta de madeira com cupim Inicial</t>
  </si>
  <si>
    <t>Vidro Sala B estilhaçavel.</t>
  </si>
  <si>
    <t>Porta de madeira com cupim Evidente</t>
  </si>
  <si>
    <t>Porta de madeira com cupim Avançado</t>
  </si>
  <si>
    <t>Porta com vidros estilhaçáveis.</t>
  </si>
  <si>
    <t>Braços de assentos quebrados Inicial</t>
  </si>
  <si>
    <t>Braços de assentos quebrados Evidente</t>
  </si>
  <si>
    <t>Braços de assentos quebrados Avançado</t>
  </si>
  <si>
    <t>Cadeiras com cupins Inicial</t>
  </si>
  <si>
    <t>Cadeiras com cupins Evidente</t>
  </si>
  <si>
    <t>Cadeiras com cupins Acançado</t>
  </si>
  <si>
    <t>Estrutura das cadeiras enferrujada Evidente.</t>
  </si>
  <si>
    <t>Estrutura das cadeiras enferrujada Avançado.</t>
  </si>
  <si>
    <t>Estofado das cadeiras rasgado Evidente</t>
  </si>
  <si>
    <t>Estofado das cadeiras rasgado Avançado</t>
  </si>
  <si>
    <t>Assento/encostos se soltando Inicial</t>
  </si>
  <si>
    <t>Assento/encostos se soltando Evidente</t>
  </si>
  <si>
    <t>Assento/encostos se soltando Avançado</t>
  </si>
  <si>
    <t>Estofado das cadeiras sujo Inicial</t>
  </si>
  <si>
    <t>Estofado das cadeiras sujo Evidente</t>
  </si>
  <si>
    <t>Estofado das cadeiras sujo Avançado</t>
  </si>
  <si>
    <t>Abaulamento do Forro de PVC Inicial</t>
  </si>
  <si>
    <t>Abaulamento do Forro de PVC Evidente</t>
  </si>
  <si>
    <t>Abaulamento do Forro de PVC Avançado</t>
  </si>
  <si>
    <t>Laje de concreto cedendo Inicial</t>
  </si>
  <si>
    <t>Laje de concreto cedendo Evidente</t>
  </si>
  <si>
    <t>Laje de concreto cedendo Avançado</t>
  </si>
  <si>
    <t>Estrutura  do forro oxidada Inicial</t>
  </si>
  <si>
    <t>Estrutura  do forro oxidada Evidente</t>
  </si>
  <si>
    <t>Estrutura  do forro oxidada Avançado</t>
  </si>
  <si>
    <t>Forro de Madeira com cupim Inicial</t>
  </si>
  <si>
    <t>Forro de Madeira com cupim Evidente</t>
  </si>
  <si>
    <t>Forro de Madeira com cupim Avançado</t>
  </si>
  <si>
    <t>Peças do forro quebradas Inicial</t>
  </si>
  <si>
    <t>Peças do forro quebradas Evidente</t>
  </si>
  <si>
    <t>Peças do forro quebradas Avançado</t>
  </si>
  <si>
    <t>Forro mineral com placas manchadas Inicial</t>
  </si>
  <si>
    <t>Forro mineral com placas manchadas Evidente</t>
  </si>
  <si>
    <t>Forro mineral com placas manchadas Avançado</t>
  </si>
  <si>
    <t>Iluminação insuficiente no Salão do Reino.</t>
  </si>
  <si>
    <t>Lâmpadas queimam logo após instalação.</t>
  </si>
  <si>
    <t>Luminárias oxidadas Inicial</t>
  </si>
  <si>
    <t>Luminárias oxidadas Evidente</t>
  </si>
  <si>
    <t>Luminárias oxidadas Avançado</t>
  </si>
  <si>
    <t>Mesa com canais queimados.</t>
  </si>
  <si>
    <t>Microfones volantes não funcionam.</t>
  </si>
  <si>
    <t>Amplificador com canal queimado.</t>
  </si>
  <si>
    <t>Caixas de som estouradas (especificar o local) Inicial</t>
  </si>
  <si>
    <t>Caixas de som estouradas (especificar o local) Evidente</t>
  </si>
  <si>
    <t>Caixas de som estouradas (especificar o local) Avançado</t>
  </si>
  <si>
    <t>Falha no sistema de detecção.</t>
  </si>
  <si>
    <t>Falta de configuração do sistema</t>
  </si>
  <si>
    <t>Eletrodomésticos</t>
  </si>
  <si>
    <t>Registro do fogão vencido</t>
  </si>
  <si>
    <t>Fogão não funciona</t>
  </si>
  <si>
    <t>Geladeira não funciona</t>
  </si>
  <si>
    <t>Tribuna do palco/sala B quebrada</t>
  </si>
  <si>
    <t>Balcão de publicações de madeira empenado.</t>
  </si>
  <si>
    <t>Cadeiras do Palco/sala B quebradas</t>
  </si>
  <si>
    <t>Mesa do palco/sala B quebrada</t>
  </si>
  <si>
    <t>Lavadora não funciona</t>
  </si>
  <si>
    <t>Corrimão solto.</t>
  </si>
  <si>
    <t>Degraus sem fita antiderrapante.</t>
  </si>
  <si>
    <t xml:space="preserve">Saídas de Emergência sem sinalização </t>
  </si>
  <si>
    <t>Elevador</t>
  </si>
  <si>
    <t>Portas não abrem corretamente.</t>
  </si>
  <si>
    <t>Elevador quebrado.</t>
  </si>
  <si>
    <t>Vaso sanitário e/ou pia rachados.</t>
  </si>
  <si>
    <t>Vaso sanitário e/ou pia soltos.</t>
  </si>
  <si>
    <t>Manta do telhado mal colocada.</t>
  </si>
  <si>
    <t>Manta do telhado se degradando Inicial</t>
  </si>
  <si>
    <t>Manta do telhado se degradando Evidente</t>
  </si>
  <si>
    <t>Manta do telhado se degradando Avançado</t>
  </si>
  <si>
    <t>Mantas ensacadas mal posicionadas</t>
  </si>
  <si>
    <t>Fibra de vidro se degradando Inicial</t>
  </si>
  <si>
    <t>Fibra de vidro se degradando Evidente</t>
  </si>
  <si>
    <t>Fibra de vidro se degradando Avançado</t>
  </si>
  <si>
    <t>Televisão não funciona.</t>
  </si>
  <si>
    <t>Lâmpada do projetor quebrada.</t>
  </si>
  <si>
    <t>Câmera não funciona.</t>
  </si>
  <si>
    <t>Sistema de Irrigação não funciona</t>
  </si>
  <si>
    <t>Sistema de Irrigação obstruído</t>
  </si>
  <si>
    <t>Sistema de Ar-comprimido vazando (especificar o local)</t>
  </si>
  <si>
    <t>Compressor quebrado</t>
  </si>
  <si>
    <t>Drenagem não funciona.</t>
  </si>
  <si>
    <t>Drenagem mal dimensionada.</t>
  </si>
  <si>
    <t>Problemas</t>
  </si>
  <si>
    <t>Risco</t>
  </si>
  <si>
    <t>Responsável</t>
  </si>
  <si>
    <t>Alarme_CFTV</t>
  </si>
  <si>
    <t>Áudio_Vídeo</t>
  </si>
  <si>
    <t>Cadeiras_Móveis</t>
  </si>
  <si>
    <t>Hidráulica_Esgoto</t>
  </si>
  <si>
    <t>Louças_Metais</t>
  </si>
  <si>
    <t>Muros_Cercas_Calçadas</t>
  </si>
  <si>
    <t>Paisagismo_Decoração</t>
  </si>
  <si>
    <t>Paredes_Acabamentos</t>
  </si>
  <si>
    <t>Piso_Contrapiso</t>
  </si>
  <si>
    <t>Portas_Janelas</t>
  </si>
  <si>
    <t>Rufos_Calhas</t>
  </si>
  <si>
    <t>Sistema_de_Gás</t>
  </si>
  <si>
    <t>Telhado_Forro_Acabamentos</t>
  </si>
  <si>
    <t>Ventilação_Ar Condicionado_Aquecimento</t>
  </si>
  <si>
    <t>Caixa d'água vazando</t>
  </si>
  <si>
    <t>Analisar substituição por TVs. Verificar recomendações no documento "Equipamentos de Áudio e Vídeo para Salões do Reino" no site JW.org</t>
  </si>
  <si>
    <t>Se não for possivel consertar, verificar recomendações no documento "Equipamentos de Áudio e Vídeo para Salões do Reino" no site JW.org</t>
  </si>
  <si>
    <t>Consultar REC/TM e verificar como ajustar de acordo com a legislação local</t>
  </si>
  <si>
    <t>Consertar</t>
  </si>
  <si>
    <t>Se necessário, consultar TM para verificar profissionais para ajudar.</t>
  </si>
  <si>
    <t>Trocar</t>
  </si>
  <si>
    <t>Ventilação_AC_Aquecimento</t>
  </si>
  <si>
    <t>Verificar recomendações no documento "Cuidados com Vidros de Portas e Janelas" no site JW.org</t>
  </si>
  <si>
    <t>Reapertar</t>
  </si>
  <si>
    <t>Coluna: Categoria</t>
  </si>
  <si>
    <t>Selecione a categoria do problema entre as opções disponíveis na lista suspensa.</t>
  </si>
  <si>
    <t>Analisar localmente como resolver com a ajuda de profissionais ou pela contratação de serviço. Se for necessária ajuda adicional, consultar TM.</t>
  </si>
  <si>
    <t>Outro Problema - Sem Gravidade (Especifique nas 'Observações Adicionais')</t>
  </si>
  <si>
    <t>Outro Problema - Pouco Grave (Especifique nas 'Observações Adicionais')</t>
  </si>
  <si>
    <t>Outro Problema - Grave (Especifique nas 'Observações Adicionais')</t>
  </si>
  <si>
    <t>Outro Problema - Muito Grave (Especifique nas 'Observações Adicionais')</t>
  </si>
  <si>
    <t>Outro Problema - Extremamente Grave (Especifique nas 'Observações Adicionais')</t>
  </si>
  <si>
    <t xml:space="preserve">                                      Células nessa cor são automáticas.</t>
  </si>
  <si>
    <t>Versão 07/2024</t>
  </si>
  <si>
    <t xml:space="preserve">Consultar Manual de Manutenção </t>
  </si>
  <si>
    <t>Consultar Manual de Manutenção. Se não for possivel consertar, verificar recomendações no documento "Equipamentos de Áudio e Vídeo para Salões do Reino" no site JW.org</t>
  </si>
  <si>
    <t>Consultar Manual de Acabamentos</t>
  </si>
  <si>
    <t>Consultar Manual de Residências</t>
  </si>
  <si>
    <t>Solução Recomendada</t>
  </si>
  <si>
    <t>Envolve algum trabalho de alto risco? Veja DC-82?</t>
  </si>
  <si>
    <t>Mês que será executado</t>
  </si>
  <si>
    <t>Campo "Previsão de gastos" (saiba mais no treinamento "Comissões de Manutenção de Salões do Reino")</t>
  </si>
  <si>
    <t>Planejamento para consertos no Salão do Reino</t>
  </si>
  <si>
    <r>
      <t xml:space="preserve">                                   </t>
    </r>
    <r>
      <rPr>
        <b/>
        <sz val="13"/>
        <color rgb="FFFF0000"/>
        <rFont val="Calibri Light"/>
        <family val="2"/>
      </rPr>
      <t xml:space="preserve">   </t>
    </r>
    <r>
      <rPr>
        <b/>
        <sz val="13"/>
        <rFont val="Calibri Light"/>
        <family val="2"/>
      </rPr>
      <t>Células nessa cor devem ser preenchidas. Sempre que possível, use a lista suspensa.</t>
    </r>
  </si>
  <si>
    <t>Insira o valor aprovado pelo(s) corpo(s) de ancião(s) para a previsão de gastos de manutenção (S-27 e S-42).</t>
  </si>
  <si>
    <t>De acordo com a categoria escolhida, selecione na lista suspensa o problema correspondente.</t>
  </si>
  <si>
    <t>As células dessa coluna automaticamente informam a solução recomendada para a execução do serviço, de acordo com a classificação de "Categoria" e "Problema". As soluções se baseiam nos manuais e nas orientações de manutenção recentes.</t>
  </si>
  <si>
    <t xml:space="preserve">Colunas: Gravidade/Urgência/Tendência/Prioridade </t>
  </si>
  <si>
    <t>As células dessas colunas são automaticamente preenchidas de acordo com a classificação de "Categoria" e "Problema". Essas informações auxiliam na priorização para resolução dos problemas.</t>
  </si>
  <si>
    <t xml:space="preserve">Insira o custo estimado para executar o serviço. Não é necessário obter o custo exato. Pode-se fazer apenas uma pesquisa on-line ou orçamentos gerais com profissionais da área. Lembre-se que mesmo ao fazer uma estimativa é aconselhável incluir recursos para possíveis imprevistos. </t>
  </si>
  <si>
    <t>Responda "Sim" ou "Não" levando em conta a definição de serviço de alto risco descrita no capítulo 2 do documento DC-82. É sempre importante consultar esse documento para relembrar quais atividades são consideradas de alto risco.</t>
  </si>
  <si>
    <t>Insira o mês estimado para executar o serviço. Ao selecionar o mês, leve em consideração as atividades da congregação, como assembleias, congressos, celebração, entre outros.</t>
  </si>
  <si>
    <t>Coluna: Precisa consultar o treinador de manutenção (TM)?</t>
  </si>
  <si>
    <t>(vazio)</t>
  </si>
  <si>
    <t>Total Geral</t>
  </si>
  <si>
    <t>Gabriel Ribeiro</t>
  </si>
  <si>
    <t>RESPONSÁVEL</t>
  </si>
  <si>
    <t>ITEM</t>
  </si>
  <si>
    <t>LOCALIZAÇÃO</t>
  </si>
  <si>
    <t>DATA</t>
  </si>
  <si>
    <t>TAREFA</t>
  </si>
  <si>
    <t>TROCA DE COMPONENTES, REPAROS E OUTROS COMENTÁRIOS</t>
  </si>
  <si>
    <t>CUSTO</t>
  </si>
  <si>
    <t>Ficha de Histórico</t>
  </si>
  <si>
    <t>ALISTE ABAIXO TROCA DE ITENS E REPAROS SIGNIFICATIVOS REALIZADOS. A FICHA ABAIXO SERÁ SOLICITADA POR OCASIÃO DO PREENCHIMENTO DOS FORMULÁRIOS DC-96 E DC-97 REFERENTES À AVALIAÇÃO DO PRÉDIO.</t>
  </si>
  <si>
    <t>Execução dos Consertos no Salão do Reino</t>
  </si>
  <si>
    <t>Equipe</t>
  </si>
  <si>
    <t>Objeto da manutenção</t>
  </si>
  <si>
    <t>Data da realização</t>
  </si>
  <si>
    <t>Status</t>
  </si>
  <si>
    <t>PREDIAL</t>
  </si>
  <si>
    <t>Troca</t>
  </si>
  <si>
    <t>Lista de pendências</t>
  </si>
  <si>
    <r>
      <t>ALISTE ABAIXO PROBLEMAS RELEVANTES. INCLUA TAMBÉM PROBLEMAS QUE NÃO FORAM RESOLVIDOS DESDE A ÚLTIMA INSPEÇÃO DC-96/ DC-97</t>
    </r>
    <r>
      <rPr>
        <sz val="11"/>
        <color theme="1"/>
        <rFont val="Times New Roman"/>
        <family val="1"/>
      </rPr>
      <t>. ESTA LISTA SERÁ SOLICITADA PELO TREINADOR DE MANUTENÇÃO ANTES DA AVALIAÇÃO DA PROPRIEDADE.</t>
    </r>
  </si>
  <si>
    <t>Observações</t>
  </si>
  <si>
    <t>LDC OM lp-07/22</t>
  </si>
  <si>
    <t>Rafael Martins</t>
  </si>
  <si>
    <t>Renovação de pintura no muro do estacionamento e na calçada de entrada</t>
  </si>
  <si>
    <t>Renovação de pintura nas paredes internas e externas de todo prédio</t>
  </si>
  <si>
    <t>Renovação da pintura das calhas</t>
  </si>
  <si>
    <t>Realizar manutenção técnica profunda para corrigir possíveis falhas</t>
  </si>
  <si>
    <t>Substituir porta da sala B por uma de madeira, devido a acústica</t>
  </si>
  <si>
    <t>Troca do ventilador da sala B por um ar-condicionado</t>
  </si>
  <si>
    <t>Transmissão das reuniões no televisor da sala B</t>
  </si>
  <si>
    <t>Troca de cadeiras auxiliares para as mesmas do padrão da assistência</t>
  </si>
  <si>
    <t>Trocar fechadura do portão social, dificuldades para abrir</t>
  </si>
  <si>
    <t>Troca de monitor das câmeras por um maior</t>
  </si>
  <si>
    <t>Realizar manutenção profunda nas caixas de som, pois as caixas do L.E da assistência as vezes não funciona</t>
  </si>
  <si>
    <t>Sinal da TV L.E da assistência oscila, durante as reuniões. Chega a desligar, quando liga o A.C</t>
  </si>
  <si>
    <t>Jackson Martins</t>
  </si>
  <si>
    <t>Troca da porta do depósito. Enferrujada e empenada</t>
  </si>
  <si>
    <t>Várias peças do forro de isopor precisam ser trocadas</t>
  </si>
  <si>
    <t>Limpeza do telhado do depósito. Revisar cobertura pois a atual permite entrada de chuva</t>
  </si>
  <si>
    <t>Luminárias do palco estão com uma pequena fresta</t>
  </si>
  <si>
    <t>Franscisco Monteiro</t>
  </si>
  <si>
    <t>Testar os blocos autônomos de iluminação de emergência</t>
  </si>
  <si>
    <t>Ezequiel Strechar</t>
  </si>
  <si>
    <t>Calhas entupidas de folhas, vazando água pra dentro do salão</t>
  </si>
  <si>
    <t>Adquirir suporte para os bastões dos microfones volantes</t>
  </si>
  <si>
    <t>Gaveta dos donativos com peça interna estourada</t>
  </si>
  <si>
    <t>Portão social</t>
  </si>
  <si>
    <t>Predial</t>
  </si>
  <si>
    <t>Troca e automatização da fechadura elétrica do portão social e 45 cópias de chave</t>
  </si>
  <si>
    <t>Porta de acesso 02</t>
  </si>
  <si>
    <t>Instalação</t>
  </si>
  <si>
    <t>Instalação de 01 batente magnético em 01 folha da porta de acesso 02</t>
  </si>
  <si>
    <t>Weverson Rogério</t>
  </si>
  <si>
    <t>Áudio e vídeo</t>
  </si>
  <si>
    <t>Eletrônica</t>
  </si>
  <si>
    <t>Instalação de 01 estabilizador de tensão no sótão para os conversores das TV</t>
  </si>
  <si>
    <t>Instalação de 01 batente magnético na outra folha da porta de acesso 02</t>
  </si>
  <si>
    <t>Troca da lâmpada na arandela da fachada do prédio</t>
  </si>
  <si>
    <t>Extintores de incêndio</t>
  </si>
  <si>
    <t>Revisão</t>
  </si>
  <si>
    <t>Revisão dos 03 extintores de incêndio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</si>
</sst>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&quot;R$&quot;#,##0.00"/>
    <numFmt numFmtId="165" formatCode="&quot;R$&quot;\ #,##0.00"/>
    <numFmt numFmtId="166" formatCode="_-* #,##0_-;\-* #,##0_-;_-* &quot;-&quot;??_-;_-@_-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Arial Nova"/>
      <family val="2"/>
    </font>
    <font>
      <sz val="11"/>
      <color theme="2" tint="-0.749992370372631"/>
      <name val="Arial Nova"/>
      <family val="2"/>
    </font>
    <font>
      <b/>
      <sz val="11"/>
      <color theme="3" tint="-0.249977111117893"/>
      <name val="Arial Nova"/>
      <family val="2"/>
    </font>
    <font>
      <sz val="10"/>
      <color theme="3" tint="-0.249977111117893"/>
      <name val="Arial Nova"/>
      <family val="2"/>
    </font>
    <font>
      <b/>
      <sz val="10"/>
      <color theme="3" tint="-0.249977111117893"/>
      <name val="Arial Nova"/>
      <family val="2"/>
    </font>
    <font>
      <sz val="11"/>
      <color theme="1"/>
      <name val="Calibri"/>
      <family val="2"/>
      <scheme val="minor"/>
    </font>
    <font>
      <b/>
      <sz val="12"/>
      <color theme="3" tint="-0.249977111117893"/>
      <name val="Arial Nova"/>
      <family val="2"/>
    </font>
    <font>
      <b/>
      <sz val="16"/>
      <color theme="3" tint="-0.249977111117893"/>
      <name val="Arial Nov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0"/>
      <name val="Calibri Light"/>
      <family val="2"/>
    </font>
    <font>
      <b/>
      <sz val="12"/>
      <color theme="0"/>
      <name val="Calibri Light"/>
      <family val="2"/>
    </font>
    <font>
      <b/>
      <sz val="16"/>
      <name val="Calibri Light"/>
      <family val="2"/>
    </font>
    <font>
      <b/>
      <sz val="11"/>
      <color theme="0"/>
      <name val="Calibri"/>
      <family val="2"/>
      <scheme val="minor"/>
    </font>
    <font>
      <sz val="10"/>
      <color theme="1" tint="4.9989318521683403E-2"/>
      <name val="Arial Nova"/>
    </font>
    <font>
      <b/>
      <sz val="12"/>
      <color theme="1"/>
      <name val="Arial"/>
      <family val="2"/>
      <charset val="1"/>
    </font>
    <font>
      <b/>
      <sz val="11"/>
      <color theme="0"/>
      <name val="Arial Nova"/>
    </font>
    <font>
      <sz val="10"/>
      <color theme="1"/>
      <name val="Arial Nova"/>
    </font>
    <font>
      <sz val="16"/>
      <color theme="3" tint="-0.249977111117893"/>
      <name val="Arial Nova"/>
      <family val="2"/>
    </font>
    <font>
      <sz val="18"/>
      <color theme="1"/>
      <name val="Calibri"/>
      <family val="2"/>
      <scheme val="minor"/>
    </font>
    <font>
      <sz val="18"/>
      <color rgb="FF000000"/>
      <name val="Calibri"/>
      <family val="2"/>
    </font>
    <font>
      <b/>
      <sz val="16"/>
      <color theme="1"/>
      <name val="Calibri"/>
      <family val="2"/>
      <scheme val="minor"/>
    </font>
    <font>
      <b/>
      <sz val="10"/>
      <color theme="1" tint="4.9989318521683403E-2"/>
      <name val="Arial Nova"/>
    </font>
    <font>
      <b/>
      <sz val="13"/>
      <color rgb="FFFF0000"/>
      <name val="Calibri Light"/>
      <family val="2"/>
    </font>
    <font>
      <b/>
      <sz val="13"/>
      <name val="Calibri Light"/>
      <family val="2"/>
    </font>
    <font>
      <b/>
      <sz val="13"/>
      <color theme="3" tint="-0.249977111117893"/>
      <name val="Calibri Light"/>
      <family val="2"/>
    </font>
    <font>
      <b/>
      <sz val="18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9.5"/>
      <color theme="1"/>
      <name val="Times New Roman"/>
      <family val="1"/>
    </font>
    <font>
      <b/>
      <i/>
      <sz val="15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i/>
      <sz val="8"/>
      <color theme="1"/>
      <name val="Arial"/>
      <family val="2"/>
    </font>
    <font>
      <sz val="10"/>
      <color rgb="FFFF0000"/>
      <name val="Calibri"/>
      <scheme val="minor"/>
    </font>
    <font>
      <sz val="10"/>
      <color theme="1"/>
      <name val="Calibri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5" borderId="0" xfId="0" applyFont="1" applyFill="1"/>
    <xf numFmtId="0" fontId="0" fillId="5" borderId="0" xfId="0" applyFill="1"/>
    <xf numFmtId="16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0" fillId="5" borderId="0" xfId="1" applyFont="1" applyFill="1" applyBorder="1"/>
    <xf numFmtId="0" fontId="12" fillId="10" borderId="0" xfId="0" applyFont="1" applyFill="1" applyAlignment="1">
      <alignment vertical="center" wrapText="1"/>
    </xf>
    <xf numFmtId="0" fontId="10" fillId="2" borderId="0" xfId="0" applyFont="1" applyFill="1" applyAlignment="1">
      <alignment wrapText="1"/>
    </xf>
    <xf numFmtId="0" fontId="11" fillId="2" borderId="0" xfId="0" applyFont="1" applyFill="1"/>
    <xf numFmtId="0" fontId="11" fillId="2" borderId="0" xfId="0" applyFont="1" applyFill="1" applyAlignment="1">
      <alignment wrapText="1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top" wrapText="1"/>
    </xf>
    <xf numFmtId="0" fontId="14" fillId="9" borderId="0" xfId="0" applyFont="1" applyFill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vertical="top" wrapText="1"/>
    </xf>
    <xf numFmtId="0" fontId="15" fillId="12" borderId="6" xfId="0" applyFont="1" applyFill="1" applyBorder="1"/>
    <xf numFmtId="0" fontId="15" fillId="12" borderId="5" xfId="0" applyFont="1" applyFill="1" applyBorder="1"/>
    <xf numFmtId="0" fontId="15" fillId="12" borderId="7" xfId="0" applyFont="1" applyFill="1" applyBorder="1"/>
    <xf numFmtId="0" fontId="0" fillId="11" borderId="6" xfId="0" applyFill="1" applyBorder="1"/>
    <xf numFmtId="0" fontId="0" fillId="0" borderId="6" xfId="0" applyBorder="1"/>
    <xf numFmtId="0" fontId="0" fillId="0" borderId="0" xfId="0" applyNumberFormat="1"/>
    <xf numFmtId="0" fontId="1" fillId="0" borderId="0" xfId="0" applyFont="1"/>
    <xf numFmtId="166" fontId="0" fillId="0" borderId="0" xfId="1" applyNumberFormat="1" applyFont="1"/>
    <xf numFmtId="166" fontId="0" fillId="0" borderId="0" xfId="0" applyNumberFormat="1"/>
    <xf numFmtId="165" fontId="6" fillId="1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13" borderId="1" xfId="0" applyNumberFormat="1" applyFont="1" applyFill="1" applyBorder="1" applyAlignment="1" applyProtection="1">
      <alignment horizontal="justify" vertical="center" wrapText="1"/>
      <protection locked="0"/>
    </xf>
    <xf numFmtId="49" fontId="6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49" fontId="5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14" borderId="8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0" fillId="0" borderId="9" xfId="0" applyBorder="1"/>
    <xf numFmtId="0" fontId="5" fillId="6" borderId="1" xfId="0" applyNumberFormat="1" applyFont="1" applyFill="1" applyBorder="1" applyAlignment="1" applyProtection="1">
      <alignment horizontal="center" vertical="center" wrapText="1"/>
    </xf>
    <xf numFmtId="0" fontId="21" fillId="0" borderId="9" xfId="0" applyFont="1" applyBorder="1" applyAlignment="1">
      <alignment horizontal="center" wrapText="1"/>
    </xf>
    <xf numFmtId="0" fontId="23" fillId="0" borderId="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21" fillId="0" borderId="10" xfId="0" applyFont="1" applyBorder="1" applyAlignment="1">
      <alignment vertical="center" wrapText="1"/>
    </xf>
    <xf numFmtId="0" fontId="21" fillId="0" borderId="14" xfId="0" applyFont="1" applyBorder="1" applyAlignment="1">
      <alignment vertical="center" wrapText="1"/>
    </xf>
    <xf numFmtId="0" fontId="0" fillId="0" borderId="0" xfId="0" applyBorder="1"/>
    <xf numFmtId="49" fontId="0" fillId="0" borderId="0" xfId="0" applyNumberFormat="1"/>
    <xf numFmtId="0" fontId="23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0" fontId="21" fillId="0" borderId="11" xfId="0" applyFont="1" applyBorder="1" applyAlignment="1">
      <alignment vertical="center" wrapText="1"/>
    </xf>
    <xf numFmtId="0" fontId="22" fillId="0" borderId="12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11" xfId="0" applyFont="1" applyBorder="1" applyAlignment="1">
      <alignment vertical="center" wrapText="1"/>
    </xf>
    <xf numFmtId="0" fontId="21" fillId="0" borderId="13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13" fillId="10" borderId="0" xfId="0" applyFont="1" applyFill="1" applyAlignment="1">
      <alignment vertical="center" wrapText="1"/>
    </xf>
    <xf numFmtId="0" fontId="27" fillId="2" borderId="0" xfId="0" applyFont="1" applyFill="1" applyAlignment="1">
      <alignment horizontal="right" vertical="center" wrapText="1"/>
    </xf>
    <xf numFmtId="0" fontId="28" fillId="0" borderId="9" xfId="0" applyFont="1" applyBorder="1" applyAlignment="1">
      <alignment horizontal="center" wrapText="1"/>
    </xf>
    <xf numFmtId="164" fontId="4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65" fontId="1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6" borderId="1" xfId="0" applyNumberFormat="1" applyFont="1" applyFill="1" applyBorder="1" applyAlignment="1" applyProtection="1">
      <alignment horizontal="center" vertical="center" wrapText="1"/>
    </xf>
    <xf numFmtId="165" fontId="18" fillId="3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0" xfId="0" pivotButton="1" applyProtection="1"/>
    <xf numFmtId="164" fontId="0" fillId="0" borderId="0" xfId="0" applyNumberFormat="1" applyAlignment="1" applyProtection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left" indent="1"/>
    </xf>
    <xf numFmtId="0" fontId="0" fillId="0" borderId="0" xfId="0" applyAlignment="1" applyProtection="1">
      <alignment horizontal="left" wrapText="1"/>
    </xf>
    <xf numFmtId="0" fontId="0" fillId="0" borderId="0" xfId="0" applyProtection="1"/>
    <xf numFmtId="0" fontId="0" fillId="0" borderId="0" xfId="0" applyAlignment="1">
      <alignment horizontal="center"/>
    </xf>
    <xf numFmtId="0" fontId="29" fillId="0" borderId="17" xfId="0" applyFont="1" applyBorder="1" applyAlignment="1">
      <alignment vertical="center" wrapText="1"/>
    </xf>
    <xf numFmtId="0" fontId="29" fillId="0" borderId="18" xfId="0" applyFont="1" applyBorder="1" applyAlignment="1">
      <alignment vertical="center" wrapText="1"/>
    </xf>
    <xf numFmtId="0" fontId="1" fillId="15" borderId="0" xfId="0" applyFont="1" applyFill="1" applyAlignment="1">
      <alignment horizontal="left" vertical="center"/>
    </xf>
    <xf numFmtId="0" fontId="0" fillId="15" borderId="0" xfId="0" applyFill="1" applyAlignment="1">
      <alignment horizontal="center" vertical="center"/>
    </xf>
    <xf numFmtId="0" fontId="1" fillId="16" borderId="0" xfId="0" applyFont="1" applyFill="1" applyAlignment="1">
      <alignment horizontal="center"/>
    </xf>
    <xf numFmtId="0" fontId="33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29" fillId="0" borderId="0" xfId="0" applyFont="1" applyAlignment="1">
      <alignment horizontal="center" wrapText="1"/>
    </xf>
    <xf numFmtId="0" fontId="29" fillId="0" borderId="19" xfId="0" applyFont="1" applyBorder="1" applyAlignment="1">
      <alignment horizont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33" fillId="0" borderId="19" xfId="0" applyFont="1" applyBorder="1" applyAlignment="1">
      <alignment horizontal="center" vertical="center" wrapText="1"/>
    </xf>
    <xf numFmtId="0" fontId="34" fillId="17" borderId="15" xfId="0" applyFont="1" applyFill="1" applyBorder="1" applyAlignment="1">
      <alignment horizontal="center" vertical="center" wrapText="1"/>
    </xf>
    <xf numFmtId="0" fontId="34" fillId="17" borderId="16" xfId="0" applyFont="1" applyFill="1" applyBorder="1" applyAlignment="1">
      <alignment horizontal="center" vertical="center" wrapText="1"/>
    </xf>
    <xf numFmtId="0" fontId="29" fillId="17" borderId="15" xfId="0" applyFont="1" applyFill="1" applyBorder="1" applyAlignment="1">
      <alignment horizontal="center" vertical="center" wrapText="1"/>
    </xf>
    <xf numFmtId="0" fontId="29" fillId="17" borderId="16" xfId="0" applyFont="1" applyFill="1" applyBorder="1" applyAlignment="1">
      <alignment horizontal="center" vertical="center" wrapText="1"/>
    </xf>
    <xf numFmtId="1" fontId="36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37" fillId="9" borderId="1" xfId="0" applyNumberFormat="1" applyFont="1" applyFill="1" applyBorder="1" applyAlignment="1" applyProtection="1">
      <alignment horizontal="center" vertical="center" wrapText="1"/>
      <protection locked="0"/>
    </xf>
    <xf numFmtId="1" fontId="37" fillId="4" borderId="1" xfId="0" applyNumberFormat="1" applyFont="1" applyFill="1" applyBorder="1" applyAlignment="1" applyProtection="1">
      <alignment horizontal="center" vertical="center" wrapText="1"/>
      <protection locked="0"/>
    </xf>
    <xf numFmtId="1" fontId="37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7" xfId="0" applyFont="1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31" fillId="0" borderId="18" xfId="0" applyFont="1" applyBorder="1" applyAlignment="1">
      <alignment horizontal="center" vertical="center" wrapText="1"/>
    </xf>
    <xf numFmtId="14" fontId="29" fillId="0" borderId="18" xfId="0" applyNumberFormat="1" applyFont="1" applyBorder="1" applyAlignment="1">
      <alignment horizontal="center" vertical="center" wrapText="1"/>
    </xf>
    <xf numFmtId="3" fontId="29" fillId="0" borderId="18" xfId="0" applyNumberFormat="1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theme="3" tint="-0.24994659260841701"/>
      </font>
      <fill>
        <patternFill>
          <bgColor theme="9" tint="0.39994506668294322"/>
        </patternFill>
      </fill>
    </dxf>
    <dxf>
      <font>
        <b/>
        <i val="0"/>
        <color theme="3" tint="-0.24994659260841701"/>
      </font>
      <fill>
        <patternFill>
          <bgColor theme="7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ova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ova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ova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ova"/>
        <scheme val="none"/>
      </font>
      <numFmt numFmtId="165" formatCode="&quot;R$&quot;\ #,##0.00"/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 Nova"/>
        <scheme val="none"/>
      </font>
      <numFmt numFmtId="165" formatCode="&quot;R$&quot;\ #,##0.00"/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" formatCode="0"/>
      <fill>
        <patternFill patternType="solid">
          <fgColor indexed="64"/>
          <bgColor theme="7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Calibri"/>
        <scheme val="minor"/>
      </font>
      <numFmt numFmtId="1" formatCode="0"/>
      <fill>
        <patternFill patternType="solid">
          <fgColor indexed="64"/>
          <bgColor rgb="FFFFCC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ova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ova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ova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 Nova"/>
        <scheme val="none"/>
      </font>
      <fill>
        <patternFill patternType="solid">
          <fgColor indexed="64"/>
          <bgColor theme="3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fill>
        <patternFill patternType="solid">
          <fgColor indexed="64"/>
          <bgColor rgb="FFE6E6E6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alignment wrapText="1" indent="0" readingOrder="0"/>
    </dxf>
    <dxf>
      <alignment wrapText="1" indent="0" readingOrder="0"/>
    </dxf>
    <dxf>
      <protection locked="0"/>
    </dxf>
    <dxf>
      <protection locked="0"/>
    </dxf>
    <dxf>
      <alignment horizontal="center"/>
    </dxf>
    <dxf>
      <alignment horizontal="center"/>
    </dxf>
    <dxf>
      <numFmt numFmtId="164" formatCode="&quot;R$&quot;#,##0.00"/>
    </dxf>
    <dxf>
      <numFmt numFmtId="164" formatCode="&quot;R$&quot;#,##0.00"/>
    </dxf>
    <dxf>
      <alignment wrapText="1"/>
    </dxf>
    <dxf>
      <alignment wrapText="1" inden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strike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/>
        <strike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ill>
        <patternFill patternType="solid">
          <fgColor indexed="64"/>
          <bgColor theme="0" tint="-0.14999847407452621"/>
        </patternFill>
      </fill>
      <border>
        <right style="thin">
          <color theme="0"/>
        </right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/>
        <name val="Arial Nova"/>
        <scheme val="none"/>
      </font>
      <numFmt numFmtId="0" formatCode="General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4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1" hidden="0"/>
    </dxf>
    <dxf>
      <font>
        <strike val="0"/>
        <outline val="0"/>
        <shadow val="0"/>
        <u val="none"/>
        <vertAlign val="baseline"/>
        <sz val="10"/>
        <color theme="3" tint="-0.249977111117893"/>
        <name val="Arial Nova"/>
        <scheme val="none"/>
      </font>
      <numFmt numFmtId="30" formatCode="@"/>
      <fill>
        <patternFill patternType="solid">
          <fgColor indexed="64"/>
          <bgColor theme="0" tint="-0.14999847407452621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  <protection locked="0" hidden="0"/>
    </dxf>
    <dxf>
      <font>
        <strike val="0"/>
        <outline val="0"/>
        <shadow val="0"/>
        <vertAlign val="baseline"/>
        <sz val="12"/>
      </font>
      <alignment horizontal="center" vertical="center" textRotation="0" indent="0" justifyLastLine="0" shrinkToFit="0" readingOrder="0"/>
    </dxf>
    <dxf>
      <font>
        <strike val="0"/>
        <outline val="0"/>
        <shadow val="0"/>
        <vertAlign val="baseline"/>
        <sz val="12"/>
      </font>
    </dxf>
    <dxf>
      <font>
        <strike val="0"/>
        <outline val="0"/>
        <shadow val="0"/>
        <u val="none"/>
        <vertAlign val="baseline"/>
        <sz val="11"/>
        <color theme="3" tint="-0.249977111117893"/>
        <name val="Arial Nova"/>
        <scheme val="none"/>
      </font>
      <alignment horizontal="center" vertical="center" indent="0" justifyLastLine="0" shrinkToFit="0" readingOrder="0"/>
    </dxf>
  </dxfs>
  <tableStyles count="0" defaultTableStyle="TableStyleMedium2" defaultPivotStyle="PivotStyleLight16"/>
  <colors>
    <mruColors>
      <color rgb="FFFF0000"/>
      <color rgb="FFCC0000"/>
      <color rgb="FFD9D9D9"/>
      <color rgb="FFFFCCCC"/>
      <color rgb="FFFFFF66"/>
      <color rgb="FFFFCC00"/>
      <color rgb="FF66FF33"/>
      <color rgb="FFFFCC66"/>
      <color rgb="FFCCFFCC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Custo Estimado por mês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0504376646325078E-2"/>
          <c:y val="0.21527811122427232"/>
          <c:w val="0.95189587652697316"/>
          <c:h val="0.6606300917279717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>
                <a:outerShdw blurRad="50800" dist="50800" dir="5400000" sx="10000" sy="100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Dados!$F$2:$F$13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Dados!$G$2:$G$13</c:f>
              <c:numCache>
                <c:formatCode>_-* #,##0_-;\-* #,##0_-;_-*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12200</c:v>
                </c:pt>
                <c:pt idx="10">
                  <c:v>1000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329-4818-880C-3D0BFFEFBD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25"/>
        <c:axId val="337952776"/>
        <c:axId val="337190280"/>
      </c:barChart>
      <c:catAx>
        <c:axId val="33795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7190280"/>
        <c:crosses val="autoZero"/>
        <c:auto val="1"/>
        <c:lblAlgn val="ctr"/>
        <c:lblOffset val="100"/>
        <c:noMultiLvlLbl val="0"/>
      </c:catAx>
      <c:valAx>
        <c:axId val="337190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12000"/>
                </a:schemeClr>
              </a:solidFill>
              <a:round/>
            </a:ln>
            <a:effectLst>
              <a:outerShdw blurRad="50800" dist="50800" dir="5400000" algn="ctr" rotWithShape="0">
                <a:srgbClr val="D9D9D9"/>
              </a:outerShdw>
            </a:effectLst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7952776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noFill/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Quantidade de Consertos por mês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Dados!$H$1</c:f>
              <c:strCache>
                <c:ptCount val="1"/>
                <c:pt idx="0">
                  <c:v>Consertos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numFmt formatCode="General" sourceLinked="0"/>
            <c:spPr>
              <a:noFill/>
              <a:ln>
                <a:noFill/>
              </a:ln>
              <a:effectLst>
                <a:outerShdw blurRad="50800" dist="50800" dir="5400000" sx="10000" sy="10000" algn="ctr" rotWithShape="0">
                  <a:srgbClr val="000000">
                    <a:alpha val="43137"/>
                  </a:srgb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Dados!$F$2:$F$13</c:f>
              <c:strCache>
                <c:ptCount val="12"/>
                <c:pt idx="0">
                  <c:v>Janeiro</c:v>
                </c:pt>
                <c:pt idx="1">
                  <c:v>Fevereiro</c:v>
                </c:pt>
                <c:pt idx="2">
                  <c:v>Março</c:v>
                </c:pt>
                <c:pt idx="3">
                  <c:v>Abril</c:v>
                </c:pt>
                <c:pt idx="4">
                  <c:v>Maio</c:v>
                </c:pt>
                <c:pt idx="5">
                  <c:v>Junho</c:v>
                </c:pt>
                <c:pt idx="6">
                  <c:v>Julho</c:v>
                </c:pt>
                <c:pt idx="7">
                  <c:v>Agosto</c:v>
                </c:pt>
                <c:pt idx="8">
                  <c:v>Setembro</c:v>
                </c:pt>
                <c:pt idx="9">
                  <c:v>Outubro</c:v>
                </c:pt>
                <c:pt idx="10">
                  <c:v>Novembro</c:v>
                </c:pt>
                <c:pt idx="11">
                  <c:v>Dezembro</c:v>
                </c:pt>
              </c:strCache>
            </c:strRef>
          </c:cat>
          <c:val>
            <c:numRef>
              <c:f>Dados!$H$2:$H$13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15</c:v>
                </c:pt>
                <c:pt idx="10">
                  <c:v>5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80-4D68-B78A-9B0A763A90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3"/>
        <c:overlap val="25"/>
        <c:axId val="337377600"/>
        <c:axId val="337377984"/>
      </c:barChart>
      <c:catAx>
        <c:axId val="337377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7377984"/>
        <c:crosses val="autoZero"/>
        <c:auto val="1"/>
        <c:lblAlgn val="ctr"/>
        <c:lblOffset val="100"/>
        <c:noMultiLvlLbl val="0"/>
      </c:catAx>
      <c:valAx>
        <c:axId val="337377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alpha val="1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37377600"/>
        <c:crosses val="autoZero"/>
        <c:crossBetween val="between"/>
      </c:valAx>
      <c:spPr>
        <a:noFill/>
        <a:ln>
          <a:solidFill>
            <a:srgbClr val="D9D9D9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hyperlink" Target="https://training.jw.org/course/view.php?id=2429" TargetMode="External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52</xdr:row>
      <xdr:rowOff>28575</xdr:rowOff>
    </xdr:from>
    <xdr:to>
      <xdr:col>1</xdr:col>
      <xdr:colOff>5039420</xdr:colOff>
      <xdr:row>59</xdr:row>
      <xdr:rowOff>124033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8125" y="11391900"/>
          <a:ext cx="4982270" cy="149563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0</xdr:rowOff>
    </xdr:from>
    <xdr:to>
      <xdr:col>1</xdr:col>
      <xdr:colOff>5068007</xdr:colOff>
      <xdr:row>65</xdr:row>
      <xdr:rowOff>47713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0975" y="13268325"/>
          <a:ext cx="5068007" cy="647790"/>
        </a:xfrm>
        <a:prstGeom prst="rect">
          <a:avLst/>
        </a:prstGeom>
      </xdr:spPr>
    </xdr:pic>
    <xdr:clientData/>
  </xdr:twoCellAnchor>
  <xdr:twoCellAnchor editAs="oneCell">
    <xdr:from>
      <xdr:col>1</xdr:col>
      <xdr:colOff>201083</xdr:colOff>
      <xdr:row>4</xdr:row>
      <xdr:rowOff>169333</xdr:rowOff>
    </xdr:from>
    <xdr:to>
      <xdr:col>1</xdr:col>
      <xdr:colOff>1553703</xdr:colOff>
      <xdr:row>6</xdr:row>
      <xdr:rowOff>57165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1583" y="783166"/>
          <a:ext cx="1352620" cy="31116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</xdr:col>
      <xdr:colOff>201083</xdr:colOff>
      <xdr:row>6</xdr:row>
      <xdr:rowOff>190500</xdr:rowOff>
    </xdr:from>
    <xdr:to>
      <xdr:col>1</xdr:col>
      <xdr:colOff>1545166</xdr:colOff>
      <xdr:row>8</xdr:row>
      <xdr:rowOff>40231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1583" y="1227667"/>
          <a:ext cx="1344083" cy="273064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1</xdr:col>
      <xdr:colOff>6868564</xdr:colOff>
      <xdr:row>9</xdr:row>
      <xdr:rowOff>10583</xdr:rowOff>
    </xdr:from>
    <xdr:to>
      <xdr:col>1</xdr:col>
      <xdr:colOff>7821063</xdr:colOff>
      <xdr:row>10</xdr:row>
      <xdr:rowOff>42333</xdr:rowOff>
    </xdr:to>
    <xdr:sp macro="" textlink="">
      <xdr:nvSpPr>
        <xdr:cNvPr id="6" name="Retângulo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7059064" y="1682750"/>
          <a:ext cx="952499" cy="232833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100" b="1"/>
            <a:t>Clique aqui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502195</xdr:colOff>
      <xdr:row>0</xdr:row>
      <xdr:rowOff>57150</xdr:rowOff>
    </xdr:from>
    <xdr:ext cx="834480" cy="542551"/>
    <xdr:pic>
      <xdr:nvPicPr>
        <xdr:cNvPr id="8" name="Imagem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195" y="57150"/>
          <a:ext cx="834480" cy="542551"/>
        </a:xfrm>
        <a:prstGeom prst="rect">
          <a:avLst/>
        </a:prstGeom>
      </xdr:spPr>
    </xdr:pic>
    <xdr:clientData/>
  </xdr:oneCellAnchor>
  <xdr:twoCellAnchor>
    <xdr:from>
      <xdr:col>1</xdr:col>
      <xdr:colOff>0</xdr:colOff>
      <xdr:row>54</xdr:row>
      <xdr:rowOff>1</xdr:rowOff>
    </xdr:from>
    <xdr:to>
      <xdr:col>14</xdr:col>
      <xdr:colOff>0</xdr:colOff>
      <xdr:row>65</xdr:row>
      <xdr:rowOff>158751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10583</xdr:colOff>
      <xdr:row>66</xdr:row>
      <xdr:rowOff>0</xdr:rowOff>
    </xdr:from>
    <xdr:to>
      <xdr:col>14</xdr:col>
      <xdr:colOff>0</xdr:colOff>
      <xdr:row>78</xdr:row>
      <xdr:rowOff>158750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jacksondosreismartins@outlook.com" refreshedDate="46011.066751736114" createdVersion="6" refreshedVersion="5" minRefreshableVersion="3" recordCount="50">
  <cacheSource type="worksheet">
    <worksheetSource name="Tabela1"/>
  </cacheSource>
  <cacheFields count="13">
    <cacheField name="Problema" numFmtId="49">
      <sharedItems containsBlank="1" containsMixedTypes="1" containsNumber="1" containsInteger="1" minValue="1" maxValue="6" count="8">
        <s v="Outro Problema - Pouco Grave (Especifique nas 'Observações Adicionais')"/>
        <m/>
        <n v="6" u="1"/>
        <n v="3" u="1"/>
        <n v="4" u="1"/>
        <n v="2" u="1"/>
        <n v="1" u="1"/>
        <n v="5" u="1"/>
      </sharedItems>
    </cacheField>
    <cacheField name="Solução recomendada" numFmtId="0">
      <sharedItems containsBlank="1" count="47">
        <s v="Analisar localmente como resolver com a ajuda de profissionais ou pela contratação de serviço. Se for necessária ajuda adicional, consultar TM."/>
        <s v=""/>
        <m u="1"/>
        <s v="g" u="1"/>
        <s v="Substituição de maçaneta" u="1"/>
        <s v="Manual de Manutenção página 27" u="1"/>
        <s v="Consertar e pintar; (veja Manual para manutenção de Salões do Reino e Manual de Acabamentos e Sinalização Para Salões do Reino)." u="1"/>
        <s v="Consertar e instalar vedação nas juntas horizontais e verticais (junção com paredes). (veja Manual para manutenção de Salões do  Reino)." u="1"/>
        <s v="ddd" u="1"/>
        <s v="Adequar ao layout; inclui assentos para PNE." u="1"/>
        <s v="e" u="1"/>
        <s v="Embutir seguindo mesmo modelo da ligação elétrica." u="1"/>
        <s v="Manual de Manutenção página 19" u="1"/>
        <s v="Consertar; Considerar contratação." u="1"/>
        <s v="Consultar Manual de Manutenção " u="1"/>
        <s v="Realizar limpeza; Considerar contratação." u="1"/>
        <s v="c" u="1"/>
        <s v="Trocar" u="1"/>
        <s v="Manual de Manutenção página 21" u="1"/>
        <s v="Trocar peças. Se não houver reposição usar similar; (veja Manual para manutenção de Salões do Reino)" u="1"/>
        <s v="Troca de pivotante da porta" u="1"/>
        <s v="a" u="1"/>
        <s v="Instalar película de proteção. Considerar contratação" u="1"/>
        <s v="Se necessário, consultar TM para verificar profissionais para ajudar." u="1"/>
        <s v="f" u="1"/>
        <s v="Manual de Manutenção página 23" u="1"/>
        <s v="Manual de Manutenção página 14" u="1"/>
        <s v="Instalar barra antipânico. Pode-se considerar a troca das portas, dependendo do custo. No caso de troca o LDC deve ser consultado." u="1"/>
        <s v="Fixar no piso ou embutir." u="1"/>
        <s v="Manual de Manutenção página 10-14" u="1"/>
        <s v="Se não for possivel consertar, verificar recomendações no documento &quot;Equipamentos de Áudio e Vídeo para Salões do Reino&quot; no site JW.org" u="1"/>
        <s v="Manual de Residências página 28" u="1"/>
        <s v="d" u="1"/>
        <s v="Trocar lâmpadas defeituosas e adequar quantidade ao projeto original." u="1"/>
        <s v="Consertar." u="1"/>
        <s v="Pintura" u="1"/>
        <s v="Consertar; (veja Manual para manutenção de Salões do Reino) e pintar (veja Manual de Acabamentos e Sinalização Para Salões do Reino)." u="1"/>
        <s v="Analisar localmente como resolver, com a ajuda de profissionais ou contratação de serviço. Se necessário, consultar TM para verificar profissionais para ajudar." u="1"/>
        <s v="Trocar. Recomenda-se o modelo rollon; (veja Manual de Acabamentos e Sinalização Para Salões do Reino)." u="1"/>
        <s v="Teste" u="1"/>
        <s v="b" u="1"/>
        <s v="Consertar" u="1"/>
        <s v="Consertar; (veja Manual para manutenção de Salões do Reino)." u="1"/>
        <s v="Remover para facilitar trabalhos de manutenção." u="1"/>
        <s v="Mover os produtos de limpeza que ofereçam riscos para prateleiras mais altas." u="1"/>
        <s v="Trocar refletores e/ou lâmpadas." u="1"/>
        <s v="Trocar placa; (veja Manual de Acabamentos e Sinalização Para Salões do Reino)." u="1"/>
      </sharedItems>
    </cacheField>
    <cacheField name="Observações adicionais" numFmtId="49">
      <sharedItems containsBlank="1"/>
    </cacheField>
    <cacheField name="Risco" numFmtId="0">
      <sharedItems containsMixedTypes="1" containsNumber="1" containsInteger="1" minValue="2" maxValue="2"/>
    </cacheField>
    <cacheField name="Gravidade" numFmtId="0">
      <sharedItems/>
    </cacheField>
    <cacheField name="Urgência" numFmtId="0">
      <sharedItems/>
    </cacheField>
    <cacheField name="Tendência" numFmtId="0">
      <sharedItems/>
    </cacheField>
    <cacheField name="Prioridade" numFmtId="0">
      <sharedItems containsMixedTypes="1" containsNumber="1" containsInteger="1" minValue="1" maxValue="75" count="8">
        <s v="Média"/>
        <s v=""/>
        <n v="25" u="1"/>
        <n v="3" u="1"/>
        <n v="15" u="1"/>
        <n v="9" u="1"/>
        <n v="1" u="1"/>
        <n v="75" u="1"/>
      </sharedItems>
    </cacheField>
    <cacheField name="Custo estimado" numFmtId="165">
      <sharedItems containsString="0" containsBlank="1" containsNumber="1" containsInteger="1" minValue="1400" maxValue="1400"/>
    </cacheField>
    <cacheField name="Envolve algum trabalho de alto risco? Veja DC-82?" numFmtId="49">
      <sharedItems containsBlank="1"/>
    </cacheField>
    <cacheField name="Mês que será executado" numFmtId="49">
      <sharedItems containsBlank="1"/>
    </cacheField>
    <cacheField name="Precisa consultar o TM?" numFmtId="49">
      <sharedItems/>
    </cacheField>
    <cacheField name="Executor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">
  <r>
    <x v="0"/>
    <x v="0"/>
    <s v="Fechadura do portão social está emperrado"/>
    <n v="2"/>
    <s v="Pouco grave"/>
    <s v="Pouco urgente"/>
    <s v="Piorar em longo prazo"/>
    <x v="0"/>
    <n v="1400"/>
    <s v="Não"/>
    <s v="Novembro"/>
    <s v="Não"/>
    <s v="Gabriel Ribeiro"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  <r>
    <x v="1"/>
    <x v="1"/>
    <m/>
    <s v=""/>
    <s v=""/>
    <s v=""/>
    <s v=""/>
    <x v="1"/>
    <m/>
    <m/>
    <m/>
    <s v="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15" cacheId="5" applyNumberFormats="0" applyBorderFormats="0" applyFontFormats="0" applyPatternFormats="0" applyAlignmentFormats="0" applyWidthHeightFormats="1" dataCaption="Valores" showMissing="0" updatedVersion="5" minRefreshableVersion="3" useAutoFormatting="1" itemPrintTitles="1" createdVersion="6" indent="0" outline="1" outlineData="1" multipleFieldFilters="0" chartFormat="1" rowHeaderCaption="Lista de consertos">
  <location ref="A1:B6" firstHeaderRow="1" firstDataRow="1" firstDataCol="1"/>
  <pivotFields count="13">
    <pivotField axis="axisRow" showAll="0">
      <items count="9">
        <item x="1"/>
        <item m="1" x="6"/>
        <item m="1" x="5"/>
        <item m="1" x="3"/>
        <item m="1" x="4"/>
        <item m="1" x="7"/>
        <item m="1" x="2"/>
        <item x="0"/>
        <item t="default"/>
      </items>
    </pivotField>
    <pivotField axis="axisRow" showAll="0">
      <items count="48">
        <item m="1" x="9"/>
        <item m="1" x="7"/>
        <item m="1" x="6"/>
        <item m="1" x="34"/>
        <item m="1" x="36"/>
        <item m="1" x="42"/>
        <item m="1" x="13"/>
        <item m="1" x="11"/>
        <item m="1" x="28"/>
        <item m="1" x="27"/>
        <item m="1" x="22"/>
        <item m="1" x="44"/>
        <item m="1" x="15"/>
        <item m="1" x="43"/>
        <item m="1" x="33"/>
        <item m="1" x="19"/>
        <item m="1" x="46"/>
        <item m="1" x="45"/>
        <item m="1" x="38"/>
        <item m="1" x="2"/>
        <item m="1" x="39"/>
        <item m="1" x="21"/>
        <item m="1" x="40"/>
        <item m="1" x="16"/>
        <item m="1" x="32"/>
        <item m="1" x="10"/>
        <item m="1" x="24"/>
        <item m="1" x="35"/>
        <item m="1" x="20"/>
        <item m="1" x="4"/>
        <item m="1" x="3"/>
        <item m="1" x="8"/>
        <item m="1" x="23"/>
        <item x="1"/>
        <item m="1" x="37"/>
        <item m="1" x="18"/>
        <item x="0"/>
        <item m="1" x="26"/>
        <item m="1" x="41"/>
        <item m="1" x="30"/>
        <item m="1" x="29"/>
        <item m="1" x="31"/>
        <item m="1" x="17"/>
        <item m="1" x="25"/>
        <item m="1" x="12"/>
        <item m="1" x="5"/>
        <item m="1" x="14"/>
        <item t="default"/>
      </items>
    </pivotField>
    <pivotField showAll="0" defaultSubtotal="0"/>
    <pivotField showAll="0" defaultSubtotal="0"/>
    <pivotField showAll="0"/>
    <pivotField showAll="0"/>
    <pivotField showAll="0"/>
    <pivotField showAll="0">
      <items count="9">
        <item m="1" x="6"/>
        <item m="1" x="3"/>
        <item m="1" x="5"/>
        <item m="1" x="4"/>
        <item m="1" x="2"/>
        <item m="1" x="7"/>
        <item sd="0" x="1"/>
        <item x="0"/>
        <item t="default"/>
      </items>
    </pivotField>
    <pivotField dataField="1" showAll="0"/>
    <pivotField showAll="0"/>
    <pivotField showAll="0"/>
    <pivotField showAll="0"/>
    <pivotField showAll="0"/>
  </pivotFields>
  <rowFields count="2">
    <field x="0"/>
    <field x="1"/>
  </rowFields>
  <rowItems count="5">
    <i>
      <x/>
    </i>
    <i r="1">
      <x v="33"/>
    </i>
    <i>
      <x v="7"/>
    </i>
    <i r="1">
      <x v="36"/>
    </i>
    <i t="grand">
      <x/>
    </i>
  </rowItems>
  <colItems count="1">
    <i/>
  </colItems>
  <dataFields count="1">
    <dataField name="Soma do custo estimado" fld="8" baseField="0" baseItem="0" numFmtId="164"/>
  </dataFields>
  <formats count="17">
    <format dxfId="228">
      <pivotArea dataOnly="0" labelOnly="1" grandRow="1" outline="0" fieldPosition="0"/>
    </format>
    <format dxfId="227">
      <pivotArea dataOnly="0" labelOnly="1" grandRow="1" outline="0" fieldPosition="0"/>
    </format>
    <format dxfId="226">
      <pivotArea outline="0" collapsedLevelsAreSubtotals="1" fieldPosition="0"/>
    </format>
    <format dxfId="225">
      <pivotArea dataOnly="0" labelOnly="1" outline="0" axis="axisValues" fieldPosition="0"/>
    </format>
    <format dxfId="224">
      <pivotArea outline="0" collapsedLevelsAreSubtotals="1" fieldPosition="0"/>
    </format>
    <format dxfId="223">
      <pivotArea dataOnly="0" labelOnly="1" outline="0" axis="axisValues" fieldPosition="0"/>
    </format>
    <format dxfId="222">
      <pivotArea type="all" dataOnly="0" outline="0" fieldPosition="0"/>
    </format>
    <format dxfId="221">
      <pivotArea dataOnly="0" labelOnly="1" grandRow="1" outline="0" fieldPosition="0"/>
    </format>
    <format dxfId="220">
      <pivotArea field="7" type="button" dataOnly="0" labelOnly="1" outline="0"/>
    </format>
    <format dxfId="219">
      <pivotArea dataOnly="0" labelOnly="1" grandRow="1" outline="0" fieldPosition="0"/>
    </format>
    <format dxfId="218">
      <pivotArea type="all" dataOnly="0" outline="0" fieldPosition="0"/>
    </format>
    <format dxfId="217">
      <pivotArea outline="0" collapsedLevelsAreSubtotals="1" fieldPosition="0"/>
    </format>
    <format dxfId="216">
      <pivotArea field="0" type="button" dataOnly="0" labelOnly="1" outline="0" axis="axisRow" fieldPosition="0"/>
    </format>
    <format dxfId="215">
      <pivotArea dataOnly="0" labelOnly="1" fieldPosition="0">
        <references count="1">
          <reference field="0" count="0"/>
        </references>
      </pivotArea>
    </format>
    <format dxfId="214">
      <pivotArea dataOnly="0" labelOnly="1" grandRow="1" outline="0" fieldPosition="0"/>
    </format>
    <format dxfId="213">
      <pivotArea dataOnly="0" labelOnly="1" fieldPosition="0">
        <references count="2">
          <reference field="0" count="1" selected="0">
            <x v="0"/>
          </reference>
          <reference field="1" count="1">
            <x v="33"/>
          </reference>
        </references>
      </pivotArea>
    </format>
    <format dxfId="212">
      <pivotArea dataOnly="0" labelOnly="1" outline="0" axis="axisValues" fieldPosition="0"/>
    </format>
  </formats>
  <pivotTableStyleInfo name="PivotStyleLight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ela dinâmica12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outline="1" outlineData="1" multipleFieldFilters="0" chartFormat="5" rowHeaderCaption="Mês">
  <location ref="A3:A4" firstHeaderRow="1" firstDataRow="1" firstDataCol="0"/>
  <pivotFields count="13">
    <pivotField dataField="1" showAll="0"/>
    <pivotField showAll="0"/>
    <pivotField showAll="0" defaultSubtota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dataFields count="1">
    <dataField name="Contagem de Problema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Tabela dinâmica1" cacheId="5" applyNumberFormats="0" applyBorderFormats="0" applyFontFormats="0" applyPatternFormats="0" applyAlignmentFormats="0" applyWidthHeightFormats="1" dataCaption="Valores" updatedVersion="5" minRefreshableVersion="3" useAutoFormatting="1" itemPrintTitles="1" createdVersion="6" indent="0" outline="1" outlineData="1" multipleFieldFilters="0" chartFormat="3">
  <location ref="A1:A2" firstHeaderRow="1" firstDataRow="1" firstDataCol="0"/>
  <pivotFields count="13">
    <pivotField showAll="0"/>
    <pivotField showAll="0"/>
    <pivotField showAll="0" defaultSubtotal="0"/>
    <pivotField showAll="0" defaultSubtota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Items count="1">
    <i/>
  </rowItems>
  <colItems count="1">
    <i/>
  </colItems>
  <dataFields count="1">
    <dataField name="Soma de Custo estimado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ela1" displayName="Tabela1" ref="B2:N54" totalsRowCount="1" headerRowDxfId="244" dataDxfId="243" totalsRowDxfId="242">
  <autoFilter ref="B2:N53"/>
  <sortState ref="B3:N52">
    <sortCondition ref="I2:I52"/>
  </sortState>
  <tableColumns count="13">
    <tableColumn id="2" name="Problema" dataDxfId="241" totalsRowDxfId="209"/>
    <tableColumn id="3" name="Solução recomendada" dataDxfId="240" totalsRowDxfId="208">
      <calculatedColumnFormula>IFERROR(VLOOKUP(Tabela1[[#This Row],[Problema]],Problemas!B$2:E$746,2,FALSE),"")</calculatedColumnFormula>
    </tableColumn>
    <tableColumn id="1" name="Observações adicionais" dataDxfId="239" totalsRowDxfId="207"/>
    <tableColumn id="7" name="Risco" dataDxfId="238" totalsRowDxfId="206">
      <calculatedColumnFormula>IFERROR(VLOOKUP(Tabela1[[#This Row],[Problema]],Problemas!B$2:E$746,3,FALSE),"")</calculatedColumnFormula>
    </tableColumn>
    <tableColumn id="4" name="Gravidade" dataDxfId="237" totalsRowDxfId="205">
      <calculatedColumnFormula>IFERROR(VLOOKUP(Tabela1[[#This Row],[Risco]],Gravidade!A$2:D$6,2,FALSE),"")</calculatedColumnFormula>
    </tableColumn>
    <tableColumn id="5" name="Urgência" dataDxfId="236" totalsRowDxfId="204">
      <calculatedColumnFormula>IFERROR(VLOOKUP(Tabela1[[#This Row],[Risco]],Gravidade!A$2:D$6,3,FALSE),"")</calculatedColumnFormula>
    </tableColumn>
    <tableColumn id="6" name="Tendência" dataDxfId="235" totalsRowDxfId="203">
      <calculatedColumnFormula>IFERROR(VLOOKUP(Tabela1[[#This Row],[Risco]],Gravidade!A$2:D$6,4,FALSE),"")</calculatedColumnFormula>
    </tableColumn>
    <tableColumn id="14" name="Prioridade" dataDxfId="234" totalsRowDxfId="202">
      <calculatedColumnFormula>IFERROR(VLOOKUP(Tabela1[[#This Row],[Gravidade]],Gravidade!B$2:E$6,4,FALSE),"")</calculatedColumnFormula>
    </tableColumn>
    <tableColumn id="15" name="Custo estimado" totalsRowFunction="custom" dataDxfId="233" totalsRowDxfId="201">
      <totalsRowFormula>SUM(J3:J53)</totalsRowFormula>
    </tableColumn>
    <tableColumn id="13" name="Envolve algum trabalho de alto risco? Veja DC-82?" dataDxfId="232" totalsRowDxfId="200"/>
    <tableColumn id="9" name="Mês que será executado" dataDxfId="231" totalsRowDxfId="199"/>
    <tableColumn id="8" name="Precisa consultar o TM?" dataDxfId="230" totalsRowDxfId="198">
      <calculatedColumnFormula>IF(Tabela1[[#This Row],[Envolve algum trabalho de alto risco? Veja DC-82?]]="","",IF(OR(Tabela1[[#This Row],[Custo estimado]]&gt;$N$1,Tabela1[[#This Row],[Envolve algum trabalho de alto risco? Veja DC-82?]]="Sim"),"Sim","Não"))</calculatedColumnFormula>
    </tableColumn>
    <tableColumn id="10" name="Executor" dataDxfId="229" totalsRowDxfId="19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ela2" displayName="Tabela2" ref="A1:E6" totalsRowShown="0" headerRowDxfId="211">
  <autoFilter ref="A1:E6"/>
  <tableColumns count="5">
    <tableColumn id="1" name="Nota" dataDxfId="210"/>
    <tableColumn id="2" name="Gravidade"/>
    <tableColumn id="3" name="Urgência"/>
    <tableColumn id="4" name="Tendência"/>
    <tableColumn id="5" name="Prioridade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66"/>
  <sheetViews>
    <sheetView showGridLines="0" zoomScale="80" zoomScaleNormal="80" workbookViewId="0">
      <selection activeCell="B32" sqref="B32"/>
    </sheetView>
  </sheetViews>
  <sheetFormatPr defaultColWidth="0" defaultRowHeight="15" zeroHeight="1"/>
  <cols>
    <col min="1" max="1" width="2.85546875" customWidth="1"/>
    <col min="2" max="2" width="200.42578125" style="1" bestFit="1" customWidth="1"/>
    <col min="3" max="5" width="0" hidden="1" customWidth="1"/>
    <col min="6" max="16384" width="8.85546875" hidden="1"/>
  </cols>
  <sheetData>
    <row r="1" spans="2:5" ht="6.95" customHeight="1"/>
    <row r="2" spans="2:5" ht="21">
      <c r="B2" s="17" t="s">
        <v>486</v>
      </c>
    </row>
    <row r="3" spans="2:5" ht="3.95" customHeight="1"/>
    <row r="4" spans="2:5" ht="17.25">
      <c r="B4" s="10" t="s">
        <v>1</v>
      </c>
    </row>
    <row r="5" spans="2:5" ht="17.25">
      <c r="B5" s="66" t="s">
        <v>477</v>
      </c>
    </row>
    <row r="6" spans="2:5" ht="17.25">
      <c r="B6" s="63" t="s">
        <v>487</v>
      </c>
    </row>
    <row r="7" spans="2:5" ht="17.25">
      <c r="B7" s="63"/>
    </row>
    <row r="8" spans="2:5" ht="17.25">
      <c r="B8" s="64" t="s">
        <v>476</v>
      </c>
    </row>
    <row r="9" spans="2:5" ht="17.25">
      <c r="B9" s="63"/>
    </row>
    <row r="10" spans="2:5" ht="15.75">
      <c r="B10" s="11" t="s">
        <v>485</v>
      </c>
    </row>
    <row r="11" spans="2:5" ht="15.75">
      <c r="B11" s="12" t="s">
        <v>488</v>
      </c>
      <c r="C11" s="90"/>
      <c r="D11" s="90"/>
      <c r="E11" s="90"/>
    </row>
    <row r="12" spans="2:5" ht="2.4500000000000002" customHeight="1">
      <c r="B12" s="12"/>
      <c r="C12" s="41"/>
      <c r="D12" s="41"/>
      <c r="E12" s="41"/>
    </row>
    <row r="13" spans="2:5" ht="14.45" customHeight="1">
      <c r="B13" s="14" t="s">
        <v>468</v>
      </c>
      <c r="C13" s="41"/>
      <c r="D13" s="41"/>
      <c r="E13" s="41"/>
    </row>
    <row r="14" spans="2:5" ht="17.45" customHeight="1">
      <c r="B14" s="24" t="s">
        <v>469</v>
      </c>
      <c r="C14" s="41"/>
      <c r="D14" s="41"/>
      <c r="E14" s="41"/>
    </row>
    <row r="15" spans="2:5" ht="3" customHeight="1">
      <c r="B15" s="13"/>
    </row>
    <row r="16" spans="2:5" ht="15.75">
      <c r="B16" s="14" t="s">
        <v>42</v>
      </c>
    </row>
    <row r="17" spans="2:5" s="37" customFormat="1" ht="19.5" customHeight="1">
      <c r="B17" s="24" t="s">
        <v>489</v>
      </c>
      <c r="C17" s="91"/>
      <c r="D17" s="91"/>
      <c r="E17" s="91"/>
    </row>
    <row r="18" spans="2:5" ht="3" customHeight="1">
      <c r="B18" s="13"/>
    </row>
    <row r="19" spans="2:5" ht="15.75">
      <c r="B19" s="14" t="s">
        <v>43</v>
      </c>
    </row>
    <row r="20" spans="2:5" ht="33.6" customHeight="1">
      <c r="B20" s="13" t="s">
        <v>490</v>
      </c>
    </row>
    <row r="21" spans="2:5" ht="3" customHeight="1">
      <c r="B21" s="13"/>
    </row>
    <row r="22" spans="2:5" ht="15.75">
      <c r="B22" s="14" t="s">
        <v>491</v>
      </c>
    </row>
    <row r="23" spans="2:5" ht="15.75">
      <c r="B23" s="15" t="s">
        <v>492</v>
      </c>
    </row>
    <row r="24" spans="2:5" ht="3" customHeight="1">
      <c r="B24" s="13"/>
    </row>
    <row r="25" spans="2:5" ht="3" customHeight="1">
      <c r="B25" s="13"/>
    </row>
    <row r="26" spans="2:5" ht="15.75">
      <c r="B26" s="14" t="s">
        <v>44</v>
      </c>
    </row>
    <row r="27" spans="2:5" ht="31.5">
      <c r="B27" s="24" t="s">
        <v>493</v>
      </c>
    </row>
    <row r="28" spans="2:5" ht="3" customHeight="1">
      <c r="B28" s="13"/>
    </row>
    <row r="29" spans="2:5" ht="15.75">
      <c r="B29" s="14" t="s">
        <v>45</v>
      </c>
    </row>
    <row r="30" spans="2:5" ht="26.1" customHeight="1">
      <c r="B30" s="15" t="s">
        <v>494</v>
      </c>
    </row>
    <row r="31" spans="2:5" ht="3" customHeight="1">
      <c r="B31" s="13"/>
    </row>
    <row r="32" spans="2:5" ht="15.75">
      <c r="B32" s="14" t="s">
        <v>46</v>
      </c>
    </row>
    <row r="33" spans="2:2" ht="15.75">
      <c r="B33" s="15" t="s">
        <v>495</v>
      </c>
    </row>
    <row r="34" spans="2:2" ht="8.4499999999999993" customHeight="1">
      <c r="B34" s="13"/>
    </row>
    <row r="35" spans="2:2" ht="15.75">
      <c r="B35" s="14" t="s">
        <v>496</v>
      </c>
    </row>
    <row r="36" spans="2:2" ht="63">
      <c r="B36" s="16" t="s">
        <v>49</v>
      </c>
    </row>
    <row r="37" spans="2:2" ht="3" customHeight="1">
      <c r="B37" s="13"/>
    </row>
    <row r="38" spans="2:2" ht="15.75">
      <c r="B38" s="14" t="s">
        <v>47</v>
      </c>
    </row>
    <row r="39" spans="2:2" ht="15.75">
      <c r="B39" s="15" t="s">
        <v>48</v>
      </c>
    </row>
    <row r="40" spans="2:2" ht="3" customHeight="1">
      <c r="B40" s="13"/>
    </row>
    <row r="41" spans="2:2" ht="3" customHeight="1">
      <c r="B41" s="13"/>
    </row>
    <row r="42" spans="2:2" ht="15.75">
      <c r="B42" s="14" t="s">
        <v>50</v>
      </c>
    </row>
    <row r="43" spans="2:2" ht="15.75">
      <c r="B43" s="23" t="s">
        <v>52</v>
      </c>
    </row>
    <row r="44" spans="2:2" ht="3" customHeight="1">
      <c r="B44" s="13"/>
    </row>
    <row r="45" spans="2:2" ht="15.75">
      <c r="B45" s="14" t="s">
        <v>51</v>
      </c>
    </row>
    <row r="46" spans="2:2" ht="15.75">
      <c r="B46" s="23" t="s">
        <v>53</v>
      </c>
    </row>
    <row r="47" spans="2:2" ht="3" customHeight="1">
      <c r="B47" s="13"/>
    </row>
    <row r="48" spans="2:2" ht="15.75">
      <c r="B48" s="65" t="s">
        <v>54</v>
      </c>
    </row>
    <row r="49" spans="2:2" ht="15.75">
      <c r="B49" s="12" t="s">
        <v>2</v>
      </c>
    </row>
    <row r="50" spans="2:2" ht="15.75">
      <c r="B50" s="12" t="s">
        <v>55</v>
      </c>
    </row>
    <row r="51" spans="2:2" ht="15.75">
      <c r="B51" s="12"/>
    </row>
    <row r="52" spans="2:2" ht="15.75">
      <c r="B52" s="12" t="s">
        <v>38</v>
      </c>
    </row>
    <row r="53" spans="2:2" ht="15.75">
      <c r="B53" s="12"/>
    </row>
    <row r="54" spans="2:2" ht="15.75">
      <c r="B54" s="12"/>
    </row>
    <row r="55" spans="2:2" ht="15.75">
      <c r="B55" s="12"/>
    </row>
    <row r="56" spans="2:2" ht="15.75">
      <c r="B56" s="12"/>
    </row>
    <row r="57" spans="2:2" ht="15.75">
      <c r="B57" s="12"/>
    </row>
    <row r="58" spans="2:2" ht="15.75">
      <c r="B58" s="12"/>
    </row>
    <row r="59" spans="2:2" ht="15.75">
      <c r="B59" s="12"/>
    </row>
    <row r="60" spans="2:2" ht="15.75">
      <c r="B60" s="12"/>
    </row>
    <row r="61" spans="2:2" ht="15.75">
      <c r="B61" s="12"/>
    </row>
    <row r="62" spans="2:2" ht="15.75">
      <c r="B62" s="12" t="s">
        <v>37</v>
      </c>
    </row>
    <row r="63" spans="2:2" ht="15.75">
      <c r="B63" s="12"/>
    </row>
    <row r="64" spans="2:2" ht="15.75">
      <c r="B64" s="12"/>
    </row>
    <row r="65" spans="2:2" ht="15.75">
      <c r="B65" s="12"/>
    </row>
    <row r="66" spans="2:2" ht="15.75">
      <c r="B66" s="12"/>
    </row>
  </sheetData>
  <sheetProtection algorithmName="SHA-512" hashValue="QgOnxXm9qJnyjrqzq4CYvVHUUiVzHgISsJzPOjcjMLA2EYeHss6HtWBQmxCyjJUpjuNZlt6nhPLzaO2YfKvK+w==" saltValue="RW5IjXxd1ikCZbB8Q/FGDg==" spinCount="100000" sheet="1" objects="1" scenarios="1" selectLockedCells="1" selectUnlockedCells="1"/>
  <mergeCells count="2">
    <mergeCell ref="C11:E11"/>
    <mergeCell ref="C17:E17"/>
  </mergeCells>
  <pageMargins left="0.511811024" right="0.511811024" top="0.78740157499999996" bottom="0.78740157499999996" header="0.31496062000000002" footer="0.31496062000000002"/>
  <pageSetup orientation="portrait" horizont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C13" sqref="C13"/>
    </sheetView>
  </sheetViews>
  <sheetFormatPr defaultRowHeight="15"/>
  <cols>
    <col min="1" max="1" width="8.85546875" style="2"/>
    <col min="2" max="2" width="39.5703125" customWidth="1"/>
    <col min="3" max="3" width="47.140625" customWidth="1"/>
    <col min="4" max="4" width="39.140625" customWidth="1"/>
    <col min="5" max="5" width="10.42578125" customWidth="1"/>
  </cols>
  <sheetData>
    <row r="1" spans="1:5" ht="15.75">
      <c r="A1" s="39" t="s">
        <v>74</v>
      </c>
      <c r="B1" s="39" t="s">
        <v>6</v>
      </c>
      <c r="C1" s="39" t="s">
        <v>7</v>
      </c>
      <c r="D1" s="39" t="s">
        <v>8</v>
      </c>
      <c r="E1" t="s">
        <v>9</v>
      </c>
    </row>
    <row r="2" spans="1:5">
      <c r="A2" s="40">
        <v>5</v>
      </c>
      <c r="B2" t="s">
        <v>57</v>
      </c>
      <c r="C2" t="s">
        <v>58</v>
      </c>
      <c r="D2" t="s">
        <v>59</v>
      </c>
      <c r="E2" t="s">
        <v>56</v>
      </c>
    </row>
    <row r="3" spans="1:5">
      <c r="A3" s="40">
        <v>4</v>
      </c>
      <c r="B3" t="s">
        <v>60</v>
      </c>
      <c r="C3" t="s">
        <v>61</v>
      </c>
      <c r="D3" t="s">
        <v>62</v>
      </c>
      <c r="E3" t="s">
        <v>56</v>
      </c>
    </row>
    <row r="4" spans="1:5">
      <c r="A4" s="40">
        <v>3</v>
      </c>
      <c r="B4" t="s">
        <v>63</v>
      </c>
      <c r="C4" t="s">
        <v>64</v>
      </c>
      <c r="D4" t="s">
        <v>71</v>
      </c>
      <c r="E4" t="s">
        <v>72</v>
      </c>
    </row>
    <row r="5" spans="1:5">
      <c r="A5" s="40">
        <v>2</v>
      </c>
      <c r="B5" t="s">
        <v>65</v>
      </c>
      <c r="C5" t="s">
        <v>66</v>
      </c>
      <c r="D5" t="s">
        <v>67</v>
      </c>
      <c r="E5" t="s">
        <v>72</v>
      </c>
    </row>
    <row r="6" spans="1:5">
      <c r="A6" s="40">
        <v>1</v>
      </c>
      <c r="B6" t="s">
        <v>68</v>
      </c>
      <c r="C6" t="s">
        <v>69</v>
      </c>
      <c r="D6" t="s">
        <v>70</v>
      </c>
      <c r="E6" t="s">
        <v>73</v>
      </c>
    </row>
    <row r="10" spans="1:5" ht="69.75">
      <c r="B10" s="44" t="s">
        <v>444</v>
      </c>
      <c r="C10" s="46" t="s">
        <v>463</v>
      </c>
    </row>
    <row r="11" spans="1:5">
      <c r="B11" s="44" t="s">
        <v>445</v>
      </c>
    </row>
    <row r="12" spans="1:5">
      <c r="B12" s="44" t="s">
        <v>446</v>
      </c>
    </row>
    <row r="13" spans="1:5">
      <c r="B13" s="44" t="s">
        <v>266</v>
      </c>
      <c r="C13" s="54"/>
    </row>
    <row r="14" spans="1:5">
      <c r="B14" s="44" t="s">
        <v>407</v>
      </c>
    </row>
    <row r="15" spans="1:5">
      <c r="B15" s="44" t="s">
        <v>419</v>
      </c>
    </row>
    <row r="16" spans="1:5">
      <c r="B16" s="44" t="s">
        <v>447</v>
      </c>
    </row>
    <row r="17" spans="2:5">
      <c r="B17" s="44" t="s">
        <v>126</v>
      </c>
    </row>
    <row r="18" spans="2:5">
      <c r="B18" s="44" t="s">
        <v>191</v>
      </c>
    </row>
    <row r="19" spans="2:5">
      <c r="B19" s="44" t="s">
        <v>448</v>
      </c>
    </row>
    <row r="20" spans="2:5">
      <c r="B20" s="44" t="s">
        <v>449</v>
      </c>
    </row>
    <row r="21" spans="2:5">
      <c r="B21" s="44" t="s">
        <v>450</v>
      </c>
    </row>
    <row r="22" spans="2:5">
      <c r="B22" s="44" t="s">
        <v>451</v>
      </c>
    </row>
    <row r="23" spans="2:5">
      <c r="B23" s="44" t="s">
        <v>452</v>
      </c>
    </row>
    <row r="24" spans="2:5">
      <c r="B24" s="44" t="s">
        <v>453</v>
      </c>
    </row>
    <row r="25" spans="2:5">
      <c r="B25" s="44" t="s">
        <v>454</v>
      </c>
      <c r="C25" t="str">
        <f>CONCATENATE("Problemas",B25)</f>
        <v>ProblemasRufos_Calhas</v>
      </c>
      <c r="D25" t="str">
        <f>CONCATENATE("Solução",B25)</f>
        <v>SoluçãoRufos_Calhas</v>
      </c>
      <c r="E25" t="str">
        <f>CONCATENATE("Riscos",B25)</f>
        <v>RiscosRufos_Calhas</v>
      </c>
    </row>
    <row r="26" spans="2:5">
      <c r="B26" s="44" t="s">
        <v>455</v>
      </c>
      <c r="C26" t="str">
        <f>CONCATENATE("Problemas",B26)</f>
        <v>ProblemasSistema_de_Gás</v>
      </c>
      <c r="D26" t="str">
        <f>CONCATENATE("Solução",B26)</f>
        <v>SoluçãoSistema_de_Gás</v>
      </c>
      <c r="E26" t="str">
        <f>CONCATENATE("Riscos",B26)</f>
        <v>RiscosSistema_de_Gás</v>
      </c>
    </row>
    <row r="27" spans="2:5">
      <c r="B27" s="44" t="s">
        <v>456</v>
      </c>
      <c r="C27" t="str">
        <f>CONCATENATE("Problemas",B27)</f>
        <v>ProblemasTelhado_Forro_Acabamentos</v>
      </c>
      <c r="D27" t="str">
        <f>CONCATENATE("Solução",B27)</f>
        <v>SoluçãoTelhado_Forro_Acabamentos</v>
      </c>
      <c r="E27" t="str">
        <f>CONCATENATE("Riscos",B27)</f>
        <v>RiscosTelhado_Forro_Acabamentos</v>
      </c>
    </row>
    <row r="28" spans="2:5">
      <c r="B28" s="44" t="s">
        <v>465</v>
      </c>
      <c r="C28" t="str">
        <f>CONCATENATE("Problemas",B28)</f>
        <v>ProblemasVentilação_AC_Aquecimento</v>
      </c>
      <c r="D28" t="str">
        <f>CONCATENATE("Solução",B28)</f>
        <v>SoluçãoVentilação_AC_Aquecimento</v>
      </c>
      <c r="E28" t="str">
        <f>CONCATENATE("Riscos",B28)</f>
        <v>RiscosVentilação_AC_Aquecimento</v>
      </c>
    </row>
    <row r="31" spans="2:5">
      <c r="B31" s="53"/>
    </row>
    <row r="32" spans="2:5">
      <c r="B32" s="53"/>
    </row>
    <row r="33" spans="2:2">
      <c r="B33" s="53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1"/>
  <sheetViews>
    <sheetView zoomScale="60" zoomScaleNormal="60" workbookViewId="0">
      <selection activeCell="C4" sqref="C4"/>
    </sheetView>
  </sheetViews>
  <sheetFormatPr defaultRowHeight="15"/>
  <cols>
    <col min="1" max="1" width="37.85546875" style="48" bestFit="1" customWidth="1"/>
    <col min="2" max="2" width="78.140625" style="62" bestFit="1" customWidth="1"/>
    <col min="3" max="3" width="52.140625" style="1" customWidth="1"/>
    <col min="4" max="4" width="18.85546875" style="48" customWidth="1"/>
    <col min="5" max="5" width="22.85546875" style="48" bestFit="1" customWidth="1"/>
  </cols>
  <sheetData>
    <row r="1" spans="1:5" ht="23.25">
      <c r="A1" s="47" t="s">
        <v>76</v>
      </c>
      <c r="B1" s="55" t="s">
        <v>441</v>
      </c>
      <c r="C1" s="67" t="s">
        <v>482</v>
      </c>
      <c r="D1" s="47" t="s">
        <v>442</v>
      </c>
      <c r="E1" s="47" t="s">
        <v>443</v>
      </c>
    </row>
    <row r="2" spans="1:5" ht="116.25">
      <c r="A2" s="50" t="s">
        <v>444</v>
      </c>
      <c r="B2" s="51" t="s">
        <v>252</v>
      </c>
      <c r="C2" s="46" t="s">
        <v>470</v>
      </c>
      <c r="D2" s="43">
        <v>3</v>
      </c>
      <c r="E2" s="43" t="s">
        <v>78</v>
      </c>
    </row>
    <row r="3" spans="1:5" ht="116.25">
      <c r="A3" s="50" t="s">
        <v>444</v>
      </c>
      <c r="B3" s="51" t="s">
        <v>253</v>
      </c>
      <c r="C3" s="46" t="s">
        <v>470</v>
      </c>
      <c r="D3" s="43">
        <v>3</v>
      </c>
      <c r="E3" s="43" t="s">
        <v>78</v>
      </c>
    </row>
    <row r="4" spans="1:5" ht="69.75">
      <c r="A4" s="50" t="s">
        <v>444</v>
      </c>
      <c r="B4" s="51" t="s">
        <v>254</v>
      </c>
      <c r="C4" s="46" t="s">
        <v>461</v>
      </c>
      <c r="D4" s="43">
        <v>5</v>
      </c>
      <c r="E4" s="43" t="s">
        <v>78</v>
      </c>
    </row>
    <row r="5" spans="1:5" ht="23.25">
      <c r="A5" s="50" t="s">
        <v>444</v>
      </c>
      <c r="B5" s="51" t="s">
        <v>255</v>
      </c>
      <c r="C5" s="46" t="s">
        <v>478</v>
      </c>
      <c r="D5" s="43">
        <v>3</v>
      </c>
      <c r="E5" s="43" t="s">
        <v>78</v>
      </c>
    </row>
    <row r="6" spans="1:5" ht="116.25">
      <c r="A6" s="50" t="s">
        <v>444</v>
      </c>
      <c r="B6" s="51" t="s">
        <v>405</v>
      </c>
      <c r="C6" s="46" t="s">
        <v>470</v>
      </c>
      <c r="D6" s="43">
        <v>3</v>
      </c>
      <c r="E6" s="43" t="s">
        <v>78</v>
      </c>
    </row>
    <row r="7" spans="1:5" ht="116.25">
      <c r="A7" s="50" t="s">
        <v>444</v>
      </c>
      <c r="B7" s="51" t="s">
        <v>406</v>
      </c>
      <c r="C7" s="46" t="s">
        <v>470</v>
      </c>
      <c r="D7" s="43">
        <v>3</v>
      </c>
      <c r="E7" s="43" t="s">
        <v>78</v>
      </c>
    </row>
    <row r="8" spans="1:5" ht="46.5">
      <c r="A8" s="50" t="s">
        <v>444</v>
      </c>
      <c r="B8" s="51" t="s">
        <v>418</v>
      </c>
      <c r="C8" s="46" t="s">
        <v>480</v>
      </c>
      <c r="D8" s="43">
        <v>2</v>
      </c>
      <c r="E8" s="43" t="s">
        <v>78</v>
      </c>
    </row>
    <row r="9" spans="1:5" ht="116.25">
      <c r="A9" s="50" t="s">
        <v>444</v>
      </c>
      <c r="B9" s="51" t="s">
        <v>471</v>
      </c>
      <c r="C9" s="46" t="s">
        <v>470</v>
      </c>
      <c r="D9" s="43">
        <v>1</v>
      </c>
      <c r="E9" s="43"/>
    </row>
    <row r="10" spans="1:5" ht="116.25">
      <c r="A10" s="50" t="s">
        <v>444</v>
      </c>
      <c r="B10" s="51" t="s">
        <v>472</v>
      </c>
      <c r="C10" s="46" t="s">
        <v>470</v>
      </c>
      <c r="D10" s="43">
        <v>2</v>
      </c>
      <c r="E10" s="43"/>
    </row>
    <row r="11" spans="1:5" ht="116.25">
      <c r="A11" s="50" t="s">
        <v>444</v>
      </c>
      <c r="B11" s="51" t="s">
        <v>473</v>
      </c>
      <c r="C11" s="46" t="s">
        <v>470</v>
      </c>
      <c r="D11" s="43">
        <v>3</v>
      </c>
      <c r="E11" s="43"/>
    </row>
    <row r="12" spans="1:5" ht="116.25">
      <c r="A12" s="50" t="s">
        <v>444</v>
      </c>
      <c r="B12" s="51" t="s">
        <v>474</v>
      </c>
      <c r="C12" s="46" t="s">
        <v>470</v>
      </c>
      <c r="D12" s="43">
        <v>4</v>
      </c>
      <c r="E12" s="43"/>
    </row>
    <row r="13" spans="1:5" ht="116.25">
      <c r="A13" s="50" t="s">
        <v>444</v>
      </c>
      <c r="B13" s="51" t="s">
        <v>475</v>
      </c>
      <c r="C13" s="46" t="s">
        <v>470</v>
      </c>
      <c r="D13" s="43">
        <v>5</v>
      </c>
      <c r="E13" s="43"/>
    </row>
    <row r="14" spans="1:5" ht="23.25">
      <c r="A14" s="50"/>
      <c r="B14" s="51"/>
      <c r="C14" s="46"/>
      <c r="D14" s="43"/>
      <c r="E14" s="43"/>
    </row>
    <row r="15" spans="1:5" ht="23.25">
      <c r="A15" s="50"/>
      <c r="B15" s="51"/>
      <c r="C15" s="46"/>
      <c r="D15" s="43"/>
      <c r="E15" s="43"/>
    </row>
    <row r="16" spans="1:5" ht="23.25">
      <c r="A16" s="50"/>
      <c r="B16" s="51"/>
      <c r="C16" s="46"/>
      <c r="D16" s="43"/>
      <c r="E16" s="43"/>
    </row>
    <row r="17" spans="1:5" ht="116.25">
      <c r="A17" s="50" t="s">
        <v>445</v>
      </c>
      <c r="B17" s="51" t="s">
        <v>399</v>
      </c>
      <c r="C17" s="46" t="s">
        <v>460</v>
      </c>
      <c r="D17" s="43">
        <v>3</v>
      </c>
      <c r="E17" s="43" t="s">
        <v>78</v>
      </c>
    </row>
    <row r="18" spans="1:5" ht="139.5">
      <c r="A18" s="50" t="s">
        <v>445</v>
      </c>
      <c r="B18" s="51" t="s">
        <v>400</v>
      </c>
      <c r="C18" s="46" t="s">
        <v>479</v>
      </c>
      <c r="D18" s="43">
        <v>3</v>
      </c>
      <c r="E18" s="43" t="s">
        <v>78</v>
      </c>
    </row>
    <row r="19" spans="1:5" ht="116.25">
      <c r="A19" s="50" t="s">
        <v>445</v>
      </c>
      <c r="B19" s="56" t="s">
        <v>401</v>
      </c>
      <c r="C19" s="46" t="s">
        <v>460</v>
      </c>
      <c r="D19" s="43">
        <v>2</v>
      </c>
      <c r="E19" s="43" t="s">
        <v>78</v>
      </c>
    </row>
    <row r="20" spans="1:5" ht="116.25">
      <c r="A20" s="50" t="s">
        <v>445</v>
      </c>
      <c r="B20" s="51" t="s">
        <v>402</v>
      </c>
      <c r="C20" s="46" t="s">
        <v>460</v>
      </c>
      <c r="D20" s="43">
        <v>2</v>
      </c>
      <c r="E20" s="43" t="s">
        <v>78</v>
      </c>
    </row>
    <row r="21" spans="1:5" ht="116.25">
      <c r="A21" s="50" t="s">
        <v>445</v>
      </c>
      <c r="B21" s="51" t="s">
        <v>403</v>
      </c>
      <c r="C21" s="46" t="s">
        <v>460</v>
      </c>
      <c r="D21" s="43">
        <v>3</v>
      </c>
      <c r="E21" s="43" t="s">
        <v>78</v>
      </c>
    </row>
    <row r="22" spans="1:5" ht="116.25">
      <c r="A22" s="50" t="s">
        <v>445</v>
      </c>
      <c r="B22" s="51" t="s">
        <v>404</v>
      </c>
      <c r="C22" s="46" t="s">
        <v>460</v>
      </c>
      <c r="D22" s="43">
        <v>4</v>
      </c>
      <c r="E22" s="43" t="s">
        <v>81</v>
      </c>
    </row>
    <row r="23" spans="1:5" ht="116.25">
      <c r="A23" s="50" t="s">
        <v>445</v>
      </c>
      <c r="B23" s="51" t="s">
        <v>432</v>
      </c>
      <c r="C23" s="46" t="s">
        <v>470</v>
      </c>
      <c r="D23" s="43">
        <v>3</v>
      </c>
      <c r="E23" s="43" t="s">
        <v>78</v>
      </c>
    </row>
    <row r="24" spans="1:5" ht="116.25">
      <c r="A24" s="50" t="s">
        <v>445</v>
      </c>
      <c r="B24" s="51" t="s">
        <v>433</v>
      </c>
      <c r="C24" s="46" t="s">
        <v>459</v>
      </c>
      <c r="D24" s="43">
        <v>3</v>
      </c>
      <c r="E24" s="43" t="s">
        <v>78</v>
      </c>
    </row>
    <row r="25" spans="1:5" ht="23.25">
      <c r="A25" s="50" t="s">
        <v>445</v>
      </c>
      <c r="B25" s="56" t="s">
        <v>434</v>
      </c>
      <c r="C25" s="46" t="s">
        <v>478</v>
      </c>
      <c r="D25" s="43">
        <v>3</v>
      </c>
      <c r="E25" s="43" t="s">
        <v>78</v>
      </c>
    </row>
    <row r="26" spans="1:5" ht="116.25">
      <c r="A26" s="50" t="s">
        <v>445</v>
      </c>
      <c r="B26" s="51" t="s">
        <v>471</v>
      </c>
      <c r="C26" s="46" t="s">
        <v>470</v>
      </c>
      <c r="D26" s="43">
        <v>1</v>
      </c>
      <c r="E26" s="43"/>
    </row>
    <row r="27" spans="1:5" ht="116.25">
      <c r="A27" s="50" t="s">
        <v>445</v>
      </c>
      <c r="B27" s="51" t="s">
        <v>472</v>
      </c>
      <c r="C27" s="46" t="s">
        <v>470</v>
      </c>
      <c r="D27" s="43">
        <v>2</v>
      </c>
      <c r="E27" s="43"/>
    </row>
    <row r="28" spans="1:5" ht="116.25">
      <c r="A28" s="50" t="s">
        <v>445</v>
      </c>
      <c r="B28" s="51" t="s">
        <v>473</v>
      </c>
      <c r="C28" s="46" t="s">
        <v>470</v>
      </c>
      <c r="D28" s="43">
        <v>3</v>
      </c>
      <c r="E28" s="43"/>
    </row>
    <row r="29" spans="1:5" ht="116.25">
      <c r="A29" s="50" t="s">
        <v>445</v>
      </c>
      <c r="B29" s="51" t="s">
        <v>474</v>
      </c>
      <c r="C29" s="46" t="s">
        <v>470</v>
      </c>
      <c r="D29" s="43">
        <v>4</v>
      </c>
      <c r="E29" s="43"/>
    </row>
    <row r="30" spans="1:5" ht="116.25">
      <c r="A30" s="50" t="s">
        <v>445</v>
      </c>
      <c r="B30" s="51" t="s">
        <v>475</v>
      </c>
      <c r="C30" s="46" t="s">
        <v>470</v>
      </c>
      <c r="D30" s="43">
        <v>5</v>
      </c>
      <c r="E30" s="43"/>
    </row>
    <row r="31" spans="1:5" ht="23.25">
      <c r="A31" s="50"/>
      <c r="B31" s="51"/>
      <c r="C31" s="46"/>
      <c r="D31" s="43"/>
      <c r="E31" s="43"/>
    </row>
    <row r="32" spans="1:5" ht="23.25">
      <c r="A32" s="50"/>
      <c r="B32" s="56"/>
      <c r="C32" s="46"/>
      <c r="D32" s="43"/>
      <c r="E32" s="43"/>
    </row>
    <row r="33" spans="1:5" ht="23.25">
      <c r="A33" s="50"/>
      <c r="B33" s="56"/>
      <c r="C33" s="46"/>
      <c r="D33" s="43"/>
      <c r="E33" s="43"/>
    </row>
    <row r="34" spans="1:5" ht="116.25">
      <c r="A34" s="50" t="s">
        <v>446</v>
      </c>
      <c r="B34" s="51" t="s">
        <v>360</v>
      </c>
      <c r="C34" s="46" t="s">
        <v>470</v>
      </c>
      <c r="D34" s="43">
        <v>1</v>
      </c>
      <c r="E34" s="43" t="s">
        <v>78</v>
      </c>
    </row>
    <row r="35" spans="1:5" ht="116.25">
      <c r="A35" s="50" t="s">
        <v>446</v>
      </c>
      <c r="B35" s="51" t="s">
        <v>361</v>
      </c>
      <c r="C35" s="46" t="s">
        <v>470</v>
      </c>
      <c r="D35" s="43">
        <v>2</v>
      </c>
      <c r="E35" s="43" t="s">
        <v>78</v>
      </c>
    </row>
    <row r="36" spans="1:5" ht="116.25">
      <c r="A36" s="50" t="s">
        <v>446</v>
      </c>
      <c r="B36" s="57" t="s">
        <v>362</v>
      </c>
      <c r="C36" s="46" t="s">
        <v>470</v>
      </c>
      <c r="D36" s="43">
        <v>3</v>
      </c>
      <c r="E36" s="43" t="s">
        <v>78</v>
      </c>
    </row>
    <row r="37" spans="1:5" ht="23.25">
      <c r="A37" s="50" t="s">
        <v>446</v>
      </c>
      <c r="B37" s="58" t="s">
        <v>363</v>
      </c>
      <c r="C37" s="46" t="s">
        <v>478</v>
      </c>
      <c r="D37" s="43">
        <v>3</v>
      </c>
      <c r="E37" s="43" t="s">
        <v>78</v>
      </c>
    </row>
    <row r="38" spans="1:5" ht="23.25">
      <c r="A38" s="50" t="s">
        <v>446</v>
      </c>
      <c r="B38" s="58" t="s">
        <v>364</v>
      </c>
      <c r="C38" s="46" t="s">
        <v>478</v>
      </c>
      <c r="D38" s="43">
        <v>4</v>
      </c>
      <c r="E38" s="43" t="s">
        <v>78</v>
      </c>
    </row>
    <row r="39" spans="1:5" ht="23.25">
      <c r="A39" s="50" t="s">
        <v>446</v>
      </c>
      <c r="B39" s="59" t="s">
        <v>365</v>
      </c>
      <c r="C39" s="46" t="s">
        <v>478</v>
      </c>
      <c r="D39" s="43">
        <v>5</v>
      </c>
      <c r="E39" s="43" t="s">
        <v>81</v>
      </c>
    </row>
    <row r="40" spans="1:5" ht="23.25">
      <c r="A40" s="50" t="s">
        <v>446</v>
      </c>
      <c r="B40" s="59" t="s">
        <v>366</v>
      </c>
      <c r="C40" s="46" t="s">
        <v>478</v>
      </c>
      <c r="D40" s="43">
        <v>3</v>
      </c>
      <c r="E40" s="43" t="s">
        <v>78</v>
      </c>
    </row>
    <row r="41" spans="1:5" ht="23.25">
      <c r="A41" s="50" t="s">
        <v>446</v>
      </c>
      <c r="B41" s="59" t="s">
        <v>367</v>
      </c>
      <c r="C41" s="46" t="s">
        <v>478</v>
      </c>
      <c r="D41" s="43">
        <v>4</v>
      </c>
      <c r="E41" s="43" t="s">
        <v>81</v>
      </c>
    </row>
    <row r="42" spans="1:5" ht="116.25">
      <c r="A42" s="50" t="s">
        <v>446</v>
      </c>
      <c r="B42" s="56" t="s">
        <v>368</v>
      </c>
      <c r="C42" s="46" t="s">
        <v>470</v>
      </c>
      <c r="D42" s="43">
        <v>2</v>
      </c>
      <c r="E42" s="43" t="s">
        <v>78</v>
      </c>
    </row>
    <row r="43" spans="1:5" ht="116.25">
      <c r="A43" s="50" t="s">
        <v>446</v>
      </c>
      <c r="B43" s="56" t="s">
        <v>369</v>
      </c>
      <c r="C43" s="46" t="s">
        <v>470</v>
      </c>
      <c r="D43" s="43">
        <v>3</v>
      </c>
      <c r="E43" s="43" t="s">
        <v>81</v>
      </c>
    </row>
    <row r="44" spans="1:5" ht="116.25">
      <c r="A44" s="50" t="s">
        <v>446</v>
      </c>
      <c r="B44" s="51" t="s">
        <v>370</v>
      </c>
      <c r="C44" s="46" t="s">
        <v>470</v>
      </c>
      <c r="D44" s="43">
        <v>2</v>
      </c>
      <c r="E44" s="43" t="s">
        <v>78</v>
      </c>
    </row>
    <row r="45" spans="1:5" ht="116.25">
      <c r="A45" s="50" t="s">
        <v>446</v>
      </c>
      <c r="B45" s="51" t="s">
        <v>371</v>
      </c>
      <c r="C45" s="46" t="s">
        <v>470</v>
      </c>
      <c r="D45" s="43">
        <v>3</v>
      </c>
      <c r="E45" s="43" t="s">
        <v>78</v>
      </c>
    </row>
    <row r="46" spans="1:5" ht="116.25">
      <c r="A46" s="50" t="s">
        <v>446</v>
      </c>
      <c r="B46" s="51" t="s">
        <v>372</v>
      </c>
      <c r="C46" s="46" t="s">
        <v>470</v>
      </c>
      <c r="D46" s="43">
        <v>4</v>
      </c>
      <c r="E46" s="43" t="s">
        <v>78</v>
      </c>
    </row>
    <row r="47" spans="1:5" ht="116.25">
      <c r="A47" s="50" t="s">
        <v>446</v>
      </c>
      <c r="B47" s="51" t="s">
        <v>373</v>
      </c>
      <c r="C47" s="46" t="s">
        <v>470</v>
      </c>
      <c r="D47" s="43">
        <v>1</v>
      </c>
      <c r="E47" s="43" t="s">
        <v>78</v>
      </c>
    </row>
    <row r="48" spans="1:5" ht="116.25">
      <c r="A48" s="50" t="s">
        <v>446</v>
      </c>
      <c r="B48" s="51" t="s">
        <v>374</v>
      </c>
      <c r="C48" s="46" t="s">
        <v>470</v>
      </c>
      <c r="D48" s="43">
        <v>2</v>
      </c>
      <c r="E48" s="43" t="s">
        <v>78</v>
      </c>
    </row>
    <row r="49" spans="1:5" ht="116.25">
      <c r="A49" s="50" t="s">
        <v>446</v>
      </c>
      <c r="B49" s="51" t="s">
        <v>375</v>
      </c>
      <c r="C49" s="46" t="s">
        <v>470</v>
      </c>
      <c r="D49" s="43">
        <v>3</v>
      </c>
      <c r="E49" s="43" t="s">
        <v>78</v>
      </c>
    </row>
    <row r="50" spans="1:5" ht="116.25">
      <c r="A50" s="50" t="s">
        <v>446</v>
      </c>
      <c r="B50" s="51" t="s">
        <v>411</v>
      </c>
      <c r="C50" s="46" t="s">
        <v>470</v>
      </c>
      <c r="D50" s="43">
        <v>3</v>
      </c>
      <c r="E50" s="43" t="s">
        <v>78</v>
      </c>
    </row>
    <row r="51" spans="1:5" ht="23.25">
      <c r="A51" s="50" t="s">
        <v>446</v>
      </c>
      <c r="B51" s="51" t="s">
        <v>412</v>
      </c>
      <c r="C51" s="46" t="s">
        <v>478</v>
      </c>
      <c r="D51" s="43">
        <v>2</v>
      </c>
      <c r="E51" s="43" t="s">
        <v>78</v>
      </c>
    </row>
    <row r="52" spans="1:5" ht="116.25">
      <c r="A52" s="50" t="s">
        <v>446</v>
      </c>
      <c r="B52" s="51" t="s">
        <v>413</v>
      </c>
      <c r="C52" s="46" t="s">
        <v>470</v>
      </c>
      <c r="D52" s="43">
        <v>3</v>
      </c>
      <c r="E52" s="43" t="s">
        <v>78</v>
      </c>
    </row>
    <row r="53" spans="1:5" ht="116.25">
      <c r="A53" s="50" t="s">
        <v>446</v>
      </c>
      <c r="B53" s="51" t="s">
        <v>414</v>
      </c>
      <c r="C53" s="46" t="s">
        <v>470</v>
      </c>
      <c r="D53" s="43">
        <v>3</v>
      </c>
      <c r="E53" s="43" t="s">
        <v>78</v>
      </c>
    </row>
    <row r="54" spans="1:5" ht="116.25">
      <c r="A54" s="50" t="s">
        <v>446</v>
      </c>
      <c r="B54" s="51" t="s">
        <v>471</v>
      </c>
      <c r="C54" s="46" t="s">
        <v>470</v>
      </c>
      <c r="D54" s="43">
        <v>1</v>
      </c>
      <c r="E54" s="43"/>
    </row>
    <row r="55" spans="1:5" ht="116.25">
      <c r="A55" s="50" t="s">
        <v>446</v>
      </c>
      <c r="B55" s="51" t="s">
        <v>472</v>
      </c>
      <c r="C55" s="46" t="s">
        <v>470</v>
      </c>
      <c r="D55" s="43">
        <v>2</v>
      </c>
      <c r="E55" s="43"/>
    </row>
    <row r="56" spans="1:5" ht="116.25">
      <c r="A56" s="50" t="s">
        <v>446</v>
      </c>
      <c r="B56" s="51" t="s">
        <v>473</v>
      </c>
      <c r="C56" s="46" t="s">
        <v>470</v>
      </c>
      <c r="D56" s="43">
        <v>3</v>
      </c>
      <c r="E56" s="43"/>
    </row>
    <row r="57" spans="1:5" ht="116.25">
      <c r="A57" s="50" t="s">
        <v>446</v>
      </c>
      <c r="B57" s="51" t="s">
        <v>474</v>
      </c>
      <c r="C57" s="46" t="s">
        <v>470</v>
      </c>
      <c r="D57" s="43">
        <v>4</v>
      </c>
      <c r="E57" s="43"/>
    </row>
    <row r="58" spans="1:5" ht="116.25">
      <c r="A58" s="50" t="s">
        <v>446</v>
      </c>
      <c r="B58" s="51" t="s">
        <v>475</v>
      </c>
      <c r="C58" s="46" t="s">
        <v>470</v>
      </c>
      <c r="D58" s="43">
        <v>5</v>
      </c>
      <c r="E58" s="43"/>
    </row>
    <row r="59" spans="1:5" ht="23.25">
      <c r="A59" s="50"/>
      <c r="B59" s="51"/>
      <c r="C59" s="46"/>
      <c r="D59" s="43"/>
      <c r="E59" s="43"/>
    </row>
    <row r="60" spans="1:5" ht="23.25">
      <c r="A60" s="50"/>
      <c r="B60" s="51"/>
      <c r="C60" s="46"/>
      <c r="D60" s="43"/>
      <c r="E60" s="43"/>
    </row>
    <row r="61" spans="1:5" ht="23.25">
      <c r="A61" s="50"/>
      <c r="B61" s="51"/>
      <c r="C61" s="46"/>
      <c r="D61" s="43"/>
      <c r="E61" s="43"/>
    </row>
    <row r="62" spans="1:5" ht="23.25">
      <c r="A62" s="50" t="s">
        <v>266</v>
      </c>
      <c r="B62" s="51" t="s">
        <v>267</v>
      </c>
      <c r="C62" s="46" t="s">
        <v>478</v>
      </c>
      <c r="D62" s="43">
        <v>4</v>
      </c>
      <c r="E62" s="43" t="s">
        <v>78</v>
      </c>
    </row>
    <row r="63" spans="1:5" ht="23.25">
      <c r="A63" s="50" t="s">
        <v>266</v>
      </c>
      <c r="B63" s="51" t="s">
        <v>268</v>
      </c>
      <c r="C63" s="46" t="s">
        <v>478</v>
      </c>
      <c r="D63" s="43">
        <v>5</v>
      </c>
      <c r="E63" s="43" t="s">
        <v>78</v>
      </c>
    </row>
    <row r="64" spans="1:5" ht="23.25">
      <c r="A64" s="50" t="s">
        <v>266</v>
      </c>
      <c r="B64" s="51" t="s">
        <v>269</v>
      </c>
      <c r="C64" s="46" t="s">
        <v>478</v>
      </c>
      <c r="D64" s="43">
        <v>3</v>
      </c>
      <c r="E64" s="43" t="s">
        <v>78</v>
      </c>
    </row>
    <row r="65" spans="1:5" ht="23.25">
      <c r="A65" s="50" t="s">
        <v>266</v>
      </c>
      <c r="B65" s="51" t="s">
        <v>270</v>
      </c>
      <c r="C65" s="46" t="s">
        <v>478</v>
      </c>
      <c r="D65" s="43">
        <v>2</v>
      </c>
      <c r="E65" s="43" t="s">
        <v>78</v>
      </c>
    </row>
    <row r="66" spans="1:5" ht="116.25">
      <c r="A66" s="50" t="s">
        <v>266</v>
      </c>
      <c r="B66" s="51" t="s">
        <v>271</v>
      </c>
      <c r="C66" s="46" t="s">
        <v>470</v>
      </c>
      <c r="D66" s="43">
        <v>2</v>
      </c>
      <c r="E66" s="43" t="s">
        <v>78</v>
      </c>
    </row>
    <row r="67" spans="1:5" ht="23.25">
      <c r="A67" s="50" t="s">
        <v>266</v>
      </c>
      <c r="B67" s="51" t="s">
        <v>272</v>
      </c>
      <c r="C67" s="46" t="s">
        <v>464</v>
      </c>
      <c r="D67" s="43">
        <v>2</v>
      </c>
      <c r="E67" s="43" t="s">
        <v>78</v>
      </c>
    </row>
    <row r="68" spans="1:5" ht="23.25">
      <c r="A68" s="50" t="s">
        <v>266</v>
      </c>
      <c r="B68" s="51" t="s">
        <v>273</v>
      </c>
      <c r="C68" s="46" t="s">
        <v>478</v>
      </c>
      <c r="D68" s="43">
        <v>3</v>
      </c>
      <c r="E68" s="43" t="s">
        <v>78</v>
      </c>
    </row>
    <row r="69" spans="1:5" ht="23.25">
      <c r="A69" s="50" t="s">
        <v>266</v>
      </c>
      <c r="B69" s="56" t="s">
        <v>274</v>
      </c>
      <c r="C69" s="46" t="s">
        <v>478</v>
      </c>
      <c r="D69" s="43">
        <v>2</v>
      </c>
      <c r="E69" s="43" t="s">
        <v>78</v>
      </c>
    </row>
    <row r="70" spans="1:5" ht="23.25">
      <c r="A70" s="50" t="s">
        <v>266</v>
      </c>
      <c r="B70" s="51" t="s">
        <v>275</v>
      </c>
      <c r="C70" s="46" t="s">
        <v>478</v>
      </c>
      <c r="D70" s="43">
        <v>2</v>
      </c>
      <c r="E70" s="43" t="s">
        <v>78</v>
      </c>
    </row>
    <row r="71" spans="1:5" ht="23.25">
      <c r="A71" s="50" t="s">
        <v>266</v>
      </c>
      <c r="B71" s="51" t="s">
        <v>276</v>
      </c>
      <c r="C71" s="46" t="s">
        <v>478</v>
      </c>
      <c r="D71" s="43">
        <v>2</v>
      </c>
      <c r="E71" s="43" t="s">
        <v>78</v>
      </c>
    </row>
    <row r="72" spans="1:5" ht="116.25">
      <c r="A72" s="50" t="s">
        <v>266</v>
      </c>
      <c r="B72" s="51" t="s">
        <v>277</v>
      </c>
      <c r="C72" s="46" t="s">
        <v>470</v>
      </c>
      <c r="D72" s="43">
        <v>4</v>
      </c>
      <c r="E72" s="43" t="s">
        <v>78</v>
      </c>
    </row>
    <row r="73" spans="1:5" ht="116.25">
      <c r="A73" s="50" t="s">
        <v>266</v>
      </c>
      <c r="B73" s="51" t="s">
        <v>278</v>
      </c>
      <c r="C73" s="46" t="s">
        <v>470</v>
      </c>
      <c r="D73" s="43">
        <v>4</v>
      </c>
      <c r="E73" s="43" t="s">
        <v>78</v>
      </c>
    </row>
    <row r="74" spans="1:5" ht="116.25">
      <c r="A74" s="50" t="s">
        <v>266</v>
      </c>
      <c r="B74" s="51" t="s">
        <v>471</v>
      </c>
      <c r="C74" s="46" t="s">
        <v>470</v>
      </c>
      <c r="D74" s="43">
        <v>1</v>
      </c>
      <c r="E74" s="43"/>
    </row>
    <row r="75" spans="1:5" ht="116.25">
      <c r="A75" s="50" t="s">
        <v>266</v>
      </c>
      <c r="B75" s="51" t="s">
        <v>472</v>
      </c>
      <c r="C75" s="46" t="s">
        <v>470</v>
      </c>
      <c r="D75" s="43">
        <v>2</v>
      </c>
      <c r="E75" s="43"/>
    </row>
    <row r="76" spans="1:5" ht="116.25">
      <c r="A76" s="50" t="s">
        <v>266</v>
      </c>
      <c r="B76" s="51" t="s">
        <v>473</v>
      </c>
      <c r="C76" s="46" t="s">
        <v>470</v>
      </c>
      <c r="D76" s="43">
        <v>3</v>
      </c>
      <c r="E76" s="43"/>
    </row>
    <row r="77" spans="1:5" ht="116.25">
      <c r="A77" s="50" t="s">
        <v>266</v>
      </c>
      <c r="B77" s="51" t="s">
        <v>474</v>
      </c>
      <c r="C77" s="46" t="s">
        <v>470</v>
      </c>
      <c r="D77" s="43">
        <v>4</v>
      </c>
      <c r="E77" s="43"/>
    </row>
    <row r="78" spans="1:5" ht="116.25">
      <c r="A78" s="50" t="s">
        <v>266</v>
      </c>
      <c r="B78" s="51" t="s">
        <v>475</v>
      </c>
      <c r="C78" s="46" t="s">
        <v>470</v>
      </c>
      <c r="D78" s="43">
        <v>5</v>
      </c>
      <c r="E78" s="43"/>
    </row>
    <row r="79" spans="1:5" ht="23.25">
      <c r="A79" s="50"/>
      <c r="B79" s="51"/>
      <c r="C79" s="46"/>
      <c r="D79" s="43"/>
      <c r="E79" s="43"/>
    </row>
    <row r="80" spans="1:5" ht="23.25">
      <c r="A80" s="50"/>
      <c r="B80" s="51"/>
      <c r="C80" s="46"/>
      <c r="D80" s="43"/>
      <c r="E80" s="43"/>
    </row>
    <row r="81" spans="1:5" ht="23.25">
      <c r="A81" s="50"/>
      <c r="B81" s="51"/>
      <c r="C81" s="46"/>
      <c r="D81" s="43"/>
      <c r="E81" s="43"/>
    </row>
    <row r="82" spans="1:5" ht="23.25">
      <c r="A82" s="50" t="s">
        <v>407</v>
      </c>
      <c r="B82" s="51" t="s">
        <v>408</v>
      </c>
      <c r="C82" s="46" t="s">
        <v>481</v>
      </c>
      <c r="D82" s="43">
        <v>3</v>
      </c>
      <c r="E82" s="43" t="s">
        <v>78</v>
      </c>
    </row>
    <row r="83" spans="1:5" ht="116.25">
      <c r="A83" s="50" t="s">
        <v>407</v>
      </c>
      <c r="B83" s="51" t="s">
        <v>409</v>
      </c>
      <c r="C83" s="46" t="s">
        <v>470</v>
      </c>
      <c r="D83" s="43">
        <v>3</v>
      </c>
      <c r="E83" s="43" t="s">
        <v>78</v>
      </c>
    </row>
    <row r="84" spans="1:5" ht="116.25">
      <c r="A84" s="50" t="s">
        <v>407</v>
      </c>
      <c r="B84" s="51" t="s">
        <v>410</v>
      </c>
      <c r="C84" s="46" t="s">
        <v>470</v>
      </c>
      <c r="D84" s="43">
        <v>3</v>
      </c>
      <c r="E84" s="43" t="s">
        <v>78</v>
      </c>
    </row>
    <row r="85" spans="1:5" ht="116.25">
      <c r="A85" s="50" t="s">
        <v>407</v>
      </c>
      <c r="B85" s="51" t="s">
        <v>415</v>
      </c>
      <c r="C85" s="46" t="s">
        <v>470</v>
      </c>
      <c r="D85" s="43">
        <v>3</v>
      </c>
      <c r="E85" s="43" t="s">
        <v>78</v>
      </c>
    </row>
    <row r="86" spans="1:5" ht="116.25">
      <c r="A86" s="50" t="s">
        <v>407</v>
      </c>
      <c r="B86" s="51" t="s">
        <v>471</v>
      </c>
      <c r="C86" s="46" t="s">
        <v>470</v>
      </c>
      <c r="D86" s="43">
        <v>1</v>
      </c>
      <c r="E86" s="43"/>
    </row>
    <row r="87" spans="1:5" ht="116.25">
      <c r="A87" s="50" t="s">
        <v>407</v>
      </c>
      <c r="B87" s="51" t="s">
        <v>472</v>
      </c>
      <c r="C87" s="46" t="s">
        <v>470</v>
      </c>
      <c r="D87" s="43">
        <v>2</v>
      </c>
      <c r="E87" s="43"/>
    </row>
    <row r="88" spans="1:5" ht="116.25">
      <c r="A88" s="50" t="s">
        <v>407</v>
      </c>
      <c r="B88" s="51" t="s">
        <v>473</v>
      </c>
      <c r="C88" s="46" t="s">
        <v>470</v>
      </c>
      <c r="D88" s="43">
        <v>3</v>
      </c>
      <c r="E88" s="43"/>
    </row>
    <row r="89" spans="1:5" ht="116.25">
      <c r="A89" s="50" t="s">
        <v>407</v>
      </c>
      <c r="B89" s="51" t="s">
        <v>474</v>
      </c>
      <c r="C89" s="46" t="s">
        <v>470</v>
      </c>
      <c r="D89" s="43">
        <v>4</v>
      </c>
      <c r="E89" s="43"/>
    </row>
    <row r="90" spans="1:5" ht="116.25">
      <c r="A90" s="50" t="s">
        <v>407</v>
      </c>
      <c r="B90" s="51" t="s">
        <v>475</v>
      </c>
      <c r="C90" s="46" t="s">
        <v>470</v>
      </c>
      <c r="D90" s="43">
        <v>5</v>
      </c>
      <c r="E90" s="43"/>
    </row>
    <row r="91" spans="1:5" ht="23.25">
      <c r="A91" s="50"/>
      <c r="B91" s="51"/>
      <c r="C91" s="46"/>
      <c r="D91" s="43"/>
      <c r="E91" s="43"/>
    </row>
    <row r="92" spans="1:5" ht="23.25">
      <c r="A92" s="50"/>
      <c r="B92" s="51"/>
      <c r="C92" s="46"/>
      <c r="D92" s="43"/>
      <c r="E92" s="43"/>
    </row>
    <row r="93" spans="1:5" ht="23.25">
      <c r="A93" s="50"/>
      <c r="B93" s="51"/>
      <c r="C93" s="46"/>
      <c r="D93" s="43"/>
      <c r="E93" s="43"/>
    </row>
    <row r="94" spans="1:5" ht="116.25">
      <c r="A94" s="50" t="s">
        <v>419</v>
      </c>
      <c r="B94" s="51" t="s">
        <v>420</v>
      </c>
      <c r="C94" s="46" t="s">
        <v>470</v>
      </c>
      <c r="D94" s="43">
        <v>4</v>
      </c>
      <c r="E94" s="43" t="s">
        <v>95</v>
      </c>
    </row>
    <row r="95" spans="1:5" ht="116.25">
      <c r="A95" s="50" t="s">
        <v>419</v>
      </c>
      <c r="B95" s="51" t="s">
        <v>421</v>
      </c>
      <c r="C95" s="46" t="s">
        <v>470</v>
      </c>
      <c r="D95" s="43">
        <v>4</v>
      </c>
      <c r="E95" s="43" t="s">
        <v>95</v>
      </c>
    </row>
    <row r="96" spans="1:5" ht="116.25">
      <c r="A96" s="50" t="s">
        <v>419</v>
      </c>
      <c r="B96" s="51" t="s">
        <v>471</v>
      </c>
      <c r="C96" s="46" t="s">
        <v>470</v>
      </c>
      <c r="D96" s="43">
        <v>1</v>
      </c>
      <c r="E96" s="43"/>
    </row>
    <row r="97" spans="1:5" ht="116.25">
      <c r="A97" s="50" t="s">
        <v>419</v>
      </c>
      <c r="B97" s="51" t="s">
        <v>472</v>
      </c>
      <c r="C97" s="46" t="s">
        <v>470</v>
      </c>
      <c r="D97" s="43">
        <v>2</v>
      </c>
      <c r="E97" s="43"/>
    </row>
    <row r="98" spans="1:5" ht="116.25">
      <c r="A98" s="50" t="s">
        <v>419</v>
      </c>
      <c r="B98" s="51" t="s">
        <v>473</v>
      </c>
      <c r="C98" s="46" t="s">
        <v>470</v>
      </c>
      <c r="D98" s="43">
        <v>3</v>
      </c>
      <c r="E98" s="43"/>
    </row>
    <row r="99" spans="1:5" ht="116.25">
      <c r="A99" s="50" t="s">
        <v>419</v>
      </c>
      <c r="B99" s="51" t="s">
        <v>474</v>
      </c>
      <c r="C99" s="46" t="s">
        <v>470</v>
      </c>
      <c r="D99" s="43">
        <v>4</v>
      </c>
      <c r="E99" s="43"/>
    </row>
    <row r="100" spans="1:5" ht="116.25">
      <c r="A100" s="50" t="s">
        <v>419</v>
      </c>
      <c r="B100" s="51" t="s">
        <v>475</v>
      </c>
      <c r="C100" s="46" t="s">
        <v>470</v>
      </c>
      <c r="D100" s="43">
        <v>5</v>
      </c>
      <c r="E100" s="43"/>
    </row>
    <row r="101" spans="1:5" ht="23.25">
      <c r="A101" s="50"/>
      <c r="B101" s="51"/>
      <c r="C101" s="46"/>
      <c r="D101" s="43"/>
      <c r="E101" s="43"/>
    </row>
    <row r="102" spans="1:5" ht="23.25">
      <c r="A102" s="50"/>
      <c r="B102" s="51"/>
      <c r="C102" s="46"/>
      <c r="D102" s="43"/>
      <c r="E102" s="43"/>
    </row>
    <row r="103" spans="1:5" ht="23.25">
      <c r="A103" s="50"/>
      <c r="B103" s="51"/>
      <c r="C103" s="46"/>
      <c r="D103" s="43"/>
      <c r="E103" s="43"/>
    </row>
    <row r="104" spans="1:5" ht="116.25">
      <c r="A104" s="50" t="s">
        <v>447</v>
      </c>
      <c r="B104" s="51" t="s">
        <v>256</v>
      </c>
      <c r="C104" s="46" t="s">
        <v>470</v>
      </c>
      <c r="D104" s="43">
        <v>3</v>
      </c>
      <c r="E104" s="43" t="s">
        <v>78</v>
      </c>
    </row>
    <row r="105" spans="1:5" ht="116.25">
      <c r="A105" s="50" t="s">
        <v>447</v>
      </c>
      <c r="B105" s="56" t="s">
        <v>257</v>
      </c>
      <c r="C105" s="46" t="s">
        <v>470</v>
      </c>
      <c r="D105" s="43">
        <v>3</v>
      </c>
      <c r="E105" s="43" t="s">
        <v>78</v>
      </c>
    </row>
    <row r="106" spans="1:5" ht="116.25">
      <c r="A106" s="50" t="s">
        <v>447</v>
      </c>
      <c r="B106" s="56" t="s">
        <v>258</v>
      </c>
      <c r="C106" s="46" t="s">
        <v>470</v>
      </c>
      <c r="D106" s="43">
        <v>4</v>
      </c>
      <c r="E106" s="43" t="s">
        <v>78</v>
      </c>
    </row>
    <row r="107" spans="1:5" ht="116.25">
      <c r="A107" s="50" t="s">
        <v>447</v>
      </c>
      <c r="B107" s="56" t="s">
        <v>259</v>
      </c>
      <c r="C107" s="46" t="s">
        <v>470</v>
      </c>
      <c r="D107" s="43">
        <v>5</v>
      </c>
      <c r="E107" s="43" t="s">
        <v>78</v>
      </c>
    </row>
    <row r="108" spans="1:5" ht="116.25">
      <c r="A108" s="50" t="s">
        <v>447</v>
      </c>
      <c r="B108" s="56" t="s">
        <v>260</v>
      </c>
      <c r="C108" s="46" t="s">
        <v>470</v>
      </c>
      <c r="D108" s="43">
        <v>3</v>
      </c>
      <c r="E108" s="43" t="s">
        <v>78</v>
      </c>
    </row>
    <row r="109" spans="1:5" ht="116.25">
      <c r="A109" s="50" t="s">
        <v>447</v>
      </c>
      <c r="B109" s="56" t="s">
        <v>261</v>
      </c>
      <c r="C109" s="46" t="s">
        <v>470</v>
      </c>
      <c r="D109" s="43">
        <v>2</v>
      </c>
      <c r="E109" s="43" t="s">
        <v>78</v>
      </c>
    </row>
    <row r="110" spans="1:5" ht="116.25">
      <c r="A110" s="50" t="s">
        <v>447</v>
      </c>
      <c r="B110" s="51" t="s">
        <v>262</v>
      </c>
      <c r="C110" s="46" t="s">
        <v>470</v>
      </c>
      <c r="D110" s="43">
        <v>4</v>
      </c>
      <c r="E110" s="43" t="s">
        <v>78</v>
      </c>
    </row>
    <row r="111" spans="1:5" ht="116.25">
      <c r="A111" s="50" t="s">
        <v>447</v>
      </c>
      <c r="B111" s="51" t="s">
        <v>263</v>
      </c>
      <c r="C111" s="46" t="s">
        <v>470</v>
      </c>
      <c r="D111" s="43">
        <v>2</v>
      </c>
      <c r="E111" s="43" t="s">
        <v>78</v>
      </c>
    </row>
    <row r="112" spans="1:5" ht="23.25">
      <c r="A112" s="50" t="s">
        <v>447</v>
      </c>
      <c r="B112" s="51" t="s">
        <v>279</v>
      </c>
      <c r="C112" s="46" t="s">
        <v>478</v>
      </c>
      <c r="D112" s="43">
        <v>3</v>
      </c>
      <c r="E112" s="43" t="s">
        <v>78</v>
      </c>
    </row>
    <row r="113" spans="1:5" ht="23.25">
      <c r="A113" s="50" t="s">
        <v>447</v>
      </c>
      <c r="B113" s="51" t="s">
        <v>280</v>
      </c>
      <c r="C113" s="46" t="s">
        <v>478</v>
      </c>
      <c r="D113" s="43">
        <v>4</v>
      </c>
      <c r="E113" s="43" t="s">
        <v>78</v>
      </c>
    </row>
    <row r="114" spans="1:5" ht="23.25">
      <c r="A114" s="50" t="s">
        <v>447</v>
      </c>
      <c r="B114" s="51" t="s">
        <v>281</v>
      </c>
      <c r="C114" s="46" t="s">
        <v>478</v>
      </c>
      <c r="D114" s="43">
        <v>5</v>
      </c>
      <c r="E114" s="43" t="s">
        <v>78</v>
      </c>
    </row>
    <row r="115" spans="1:5" ht="116.25">
      <c r="A115" s="50" t="s">
        <v>447</v>
      </c>
      <c r="B115" s="51" t="s">
        <v>458</v>
      </c>
      <c r="C115" s="46" t="s">
        <v>470</v>
      </c>
      <c r="D115" s="43">
        <v>2</v>
      </c>
      <c r="E115" s="43" t="s">
        <v>95</v>
      </c>
    </row>
    <row r="116" spans="1:5" ht="116.25">
      <c r="A116" s="50" t="s">
        <v>447</v>
      </c>
      <c r="B116" s="51" t="s">
        <v>282</v>
      </c>
      <c r="C116" s="46" t="s">
        <v>470</v>
      </c>
      <c r="D116" s="43">
        <v>4</v>
      </c>
      <c r="E116" s="43" t="s">
        <v>78</v>
      </c>
    </row>
    <row r="117" spans="1:5" ht="23.25">
      <c r="A117" s="50" t="s">
        <v>447</v>
      </c>
      <c r="B117" s="51" t="s">
        <v>283</v>
      </c>
      <c r="C117" s="46" t="s">
        <v>478</v>
      </c>
      <c r="D117" s="43">
        <v>3</v>
      </c>
      <c r="E117" s="43" t="s">
        <v>78</v>
      </c>
    </row>
    <row r="118" spans="1:5" ht="23.25">
      <c r="A118" s="50" t="s">
        <v>447</v>
      </c>
      <c r="B118" s="51" t="s">
        <v>284</v>
      </c>
      <c r="C118" s="46" t="s">
        <v>478</v>
      </c>
      <c r="D118" s="43">
        <v>3</v>
      </c>
      <c r="E118" s="43" t="s">
        <v>78</v>
      </c>
    </row>
    <row r="119" spans="1:5" ht="23.25">
      <c r="A119" s="50" t="s">
        <v>447</v>
      </c>
      <c r="B119" s="51" t="s">
        <v>285</v>
      </c>
      <c r="C119" s="46" t="s">
        <v>478</v>
      </c>
      <c r="D119" s="43">
        <v>3</v>
      </c>
      <c r="E119" s="43" t="s">
        <v>78</v>
      </c>
    </row>
    <row r="120" spans="1:5" ht="23.25">
      <c r="A120" s="50" t="s">
        <v>447</v>
      </c>
      <c r="B120" s="51" t="s">
        <v>286</v>
      </c>
      <c r="C120" s="46" t="s">
        <v>478</v>
      </c>
      <c r="D120" s="43">
        <v>4</v>
      </c>
      <c r="E120" s="43" t="s">
        <v>78</v>
      </c>
    </row>
    <row r="121" spans="1:5" ht="116.25">
      <c r="A121" s="50" t="s">
        <v>447</v>
      </c>
      <c r="B121" s="56" t="s">
        <v>287</v>
      </c>
      <c r="C121" s="46" t="s">
        <v>470</v>
      </c>
      <c r="D121" s="43">
        <v>2</v>
      </c>
      <c r="E121" s="43" t="s">
        <v>78</v>
      </c>
    </row>
    <row r="122" spans="1:5" ht="116.25">
      <c r="A122" s="50" t="s">
        <v>447</v>
      </c>
      <c r="B122" s="56" t="s">
        <v>288</v>
      </c>
      <c r="C122" s="46" t="s">
        <v>470</v>
      </c>
      <c r="D122" s="43">
        <v>3</v>
      </c>
      <c r="E122" s="43" t="s">
        <v>78</v>
      </c>
    </row>
    <row r="123" spans="1:5" ht="116.25">
      <c r="A123" s="50" t="s">
        <v>447</v>
      </c>
      <c r="B123" s="56" t="s">
        <v>289</v>
      </c>
      <c r="C123" s="46" t="s">
        <v>470</v>
      </c>
      <c r="D123" s="43">
        <v>4</v>
      </c>
      <c r="E123" s="43" t="s">
        <v>78</v>
      </c>
    </row>
    <row r="124" spans="1:5" ht="116.25">
      <c r="A124" s="50" t="s">
        <v>447</v>
      </c>
      <c r="B124" s="56" t="s">
        <v>290</v>
      </c>
      <c r="C124" s="46" t="s">
        <v>470</v>
      </c>
      <c r="D124" s="43">
        <v>3</v>
      </c>
      <c r="E124" s="43" t="s">
        <v>78</v>
      </c>
    </row>
    <row r="125" spans="1:5" ht="116.25">
      <c r="A125" s="50" t="s">
        <v>447</v>
      </c>
      <c r="B125" s="56" t="s">
        <v>291</v>
      </c>
      <c r="C125" s="46" t="s">
        <v>470</v>
      </c>
      <c r="D125" s="43">
        <v>4</v>
      </c>
      <c r="E125" s="43" t="s">
        <v>78</v>
      </c>
    </row>
    <row r="126" spans="1:5" ht="116.25">
      <c r="A126" s="50" t="s">
        <v>447</v>
      </c>
      <c r="B126" s="56" t="s">
        <v>292</v>
      </c>
      <c r="C126" s="46" t="s">
        <v>470</v>
      </c>
      <c r="D126" s="43">
        <v>5</v>
      </c>
      <c r="E126" s="43" t="s">
        <v>78</v>
      </c>
    </row>
    <row r="127" spans="1:5" ht="116.25">
      <c r="A127" s="50" t="s">
        <v>447</v>
      </c>
      <c r="B127" s="56" t="s">
        <v>293</v>
      </c>
      <c r="C127" s="46" t="s">
        <v>470</v>
      </c>
      <c r="D127" s="43">
        <v>2</v>
      </c>
      <c r="E127" s="43" t="s">
        <v>78</v>
      </c>
    </row>
    <row r="128" spans="1:5" ht="116.25">
      <c r="A128" s="50" t="s">
        <v>447</v>
      </c>
      <c r="B128" s="56" t="s">
        <v>294</v>
      </c>
      <c r="C128" s="46" t="s">
        <v>470</v>
      </c>
      <c r="D128" s="43">
        <v>3</v>
      </c>
      <c r="E128" s="43" t="s">
        <v>78</v>
      </c>
    </row>
    <row r="129" spans="1:5" ht="116.25">
      <c r="A129" s="50" t="s">
        <v>447</v>
      </c>
      <c r="B129" s="60" t="s">
        <v>295</v>
      </c>
      <c r="C129" s="46" t="s">
        <v>470</v>
      </c>
      <c r="D129" s="43">
        <v>4</v>
      </c>
      <c r="E129" s="43" t="s">
        <v>78</v>
      </c>
    </row>
    <row r="130" spans="1:5" ht="116.25">
      <c r="A130" s="50" t="s">
        <v>447</v>
      </c>
      <c r="B130" s="59" t="s">
        <v>296</v>
      </c>
      <c r="C130" s="46" t="s">
        <v>470</v>
      </c>
      <c r="D130" s="43">
        <v>5</v>
      </c>
      <c r="E130" s="43" t="s">
        <v>78</v>
      </c>
    </row>
    <row r="131" spans="1:5" ht="116.25">
      <c r="A131" s="50" t="s">
        <v>447</v>
      </c>
      <c r="B131" s="58" t="s">
        <v>297</v>
      </c>
      <c r="C131" s="46" t="s">
        <v>470</v>
      </c>
      <c r="D131" s="43">
        <v>3</v>
      </c>
      <c r="E131" s="43" t="s">
        <v>78</v>
      </c>
    </row>
    <row r="132" spans="1:5" ht="23.25">
      <c r="A132" s="50" t="s">
        <v>447</v>
      </c>
      <c r="B132" s="61" t="s">
        <v>298</v>
      </c>
      <c r="C132" s="46" t="s">
        <v>478</v>
      </c>
      <c r="D132" s="43">
        <v>2</v>
      </c>
      <c r="E132" s="43" t="s">
        <v>78</v>
      </c>
    </row>
    <row r="133" spans="1:5" ht="23.25">
      <c r="A133" s="50" t="s">
        <v>447</v>
      </c>
      <c r="B133" s="61" t="s">
        <v>299</v>
      </c>
      <c r="C133" s="46" t="s">
        <v>478</v>
      </c>
      <c r="D133" s="43">
        <v>3</v>
      </c>
      <c r="E133" s="43" t="s">
        <v>78</v>
      </c>
    </row>
    <row r="134" spans="1:5" ht="23.25">
      <c r="A134" s="50" t="s">
        <v>447</v>
      </c>
      <c r="B134" s="51" t="s">
        <v>300</v>
      </c>
      <c r="C134" s="46" t="s">
        <v>478</v>
      </c>
      <c r="D134" s="43">
        <v>4</v>
      </c>
      <c r="E134" s="43" t="s">
        <v>78</v>
      </c>
    </row>
    <row r="135" spans="1:5" ht="116.25">
      <c r="A135" s="50" t="s">
        <v>447</v>
      </c>
      <c r="B135" s="51" t="s">
        <v>301</v>
      </c>
      <c r="C135" s="46" t="s">
        <v>470</v>
      </c>
      <c r="D135" s="43">
        <v>3</v>
      </c>
      <c r="E135" s="43" t="s">
        <v>78</v>
      </c>
    </row>
    <row r="136" spans="1:5" ht="116.25">
      <c r="A136" s="50" t="s">
        <v>447</v>
      </c>
      <c r="B136" s="51" t="s">
        <v>302</v>
      </c>
      <c r="C136" s="46" t="s">
        <v>470</v>
      </c>
      <c r="D136" s="43">
        <v>4</v>
      </c>
      <c r="E136" s="43" t="s">
        <v>78</v>
      </c>
    </row>
    <row r="137" spans="1:5" ht="116.25">
      <c r="A137" s="50" t="s">
        <v>447</v>
      </c>
      <c r="B137" s="51" t="s">
        <v>471</v>
      </c>
      <c r="C137" s="46" t="s">
        <v>470</v>
      </c>
      <c r="D137" s="43">
        <v>1</v>
      </c>
      <c r="E137" s="43"/>
    </row>
    <row r="138" spans="1:5" ht="116.25">
      <c r="A138" s="50" t="s">
        <v>447</v>
      </c>
      <c r="B138" s="51" t="s">
        <v>472</v>
      </c>
      <c r="C138" s="46" t="s">
        <v>470</v>
      </c>
      <c r="D138" s="43">
        <v>2</v>
      </c>
      <c r="E138" s="43"/>
    </row>
    <row r="139" spans="1:5" ht="116.25">
      <c r="A139" s="50" t="s">
        <v>447</v>
      </c>
      <c r="B139" s="51" t="s">
        <v>473</v>
      </c>
      <c r="C139" s="46" t="s">
        <v>470</v>
      </c>
      <c r="D139" s="43">
        <v>3</v>
      </c>
      <c r="E139" s="43"/>
    </row>
    <row r="140" spans="1:5" ht="116.25">
      <c r="A140" s="50" t="s">
        <v>447</v>
      </c>
      <c r="B140" s="51" t="s">
        <v>474</v>
      </c>
      <c r="C140" s="46" t="s">
        <v>470</v>
      </c>
      <c r="D140" s="43">
        <v>4</v>
      </c>
      <c r="E140" s="43"/>
    </row>
    <row r="141" spans="1:5" ht="116.25">
      <c r="A141" s="50" t="s">
        <v>447</v>
      </c>
      <c r="B141" s="51" t="s">
        <v>475</v>
      </c>
      <c r="C141" s="46" t="s">
        <v>470</v>
      </c>
      <c r="D141" s="43">
        <v>5</v>
      </c>
      <c r="E141" s="43"/>
    </row>
    <row r="142" spans="1:5" ht="23.25">
      <c r="A142" s="50"/>
      <c r="B142" s="51"/>
      <c r="C142" s="46"/>
      <c r="D142" s="43"/>
      <c r="E142" s="43"/>
    </row>
    <row r="143" spans="1:5" ht="23.25">
      <c r="A143" s="50"/>
      <c r="B143" s="51"/>
      <c r="C143" s="46"/>
      <c r="D143" s="43"/>
      <c r="E143" s="43"/>
    </row>
    <row r="144" spans="1:5" ht="23.25">
      <c r="A144" s="50"/>
      <c r="B144" s="51"/>
      <c r="C144" s="46"/>
      <c r="D144" s="43"/>
      <c r="E144" s="43"/>
    </row>
    <row r="145" spans="1:5" ht="116.25">
      <c r="A145" s="50" t="s">
        <v>126</v>
      </c>
      <c r="B145" s="51" t="s">
        <v>127</v>
      </c>
      <c r="C145" s="46" t="s">
        <v>470</v>
      </c>
      <c r="D145" s="43">
        <v>1</v>
      </c>
      <c r="E145" s="43" t="s">
        <v>78</v>
      </c>
    </row>
    <row r="146" spans="1:5" ht="23.25">
      <c r="A146" s="50" t="s">
        <v>126</v>
      </c>
      <c r="B146" s="51" t="s">
        <v>128</v>
      </c>
      <c r="C146" s="46" t="s">
        <v>478</v>
      </c>
      <c r="D146" s="43">
        <v>4</v>
      </c>
      <c r="E146" s="43" t="s">
        <v>78</v>
      </c>
    </row>
    <row r="147" spans="1:5" ht="116.25">
      <c r="A147" s="50" t="s">
        <v>126</v>
      </c>
      <c r="B147" s="51" t="s">
        <v>129</v>
      </c>
      <c r="C147" s="46" t="s">
        <v>470</v>
      </c>
      <c r="D147" s="43">
        <v>1</v>
      </c>
      <c r="E147" s="43" t="s">
        <v>78</v>
      </c>
    </row>
    <row r="148" spans="1:5" ht="116.25">
      <c r="A148" s="50" t="s">
        <v>126</v>
      </c>
      <c r="B148" s="51" t="s">
        <v>394</v>
      </c>
      <c r="C148" s="46" t="s">
        <v>470</v>
      </c>
      <c r="D148" s="43">
        <v>5</v>
      </c>
      <c r="E148" s="43" t="s">
        <v>78</v>
      </c>
    </row>
    <row r="149" spans="1:5" ht="116.25">
      <c r="A149" s="50" t="s">
        <v>126</v>
      </c>
      <c r="B149" s="51" t="s">
        <v>395</v>
      </c>
      <c r="C149" s="46" t="s">
        <v>470</v>
      </c>
      <c r="D149" s="43">
        <v>3</v>
      </c>
      <c r="E149" s="43" t="s">
        <v>78</v>
      </c>
    </row>
    <row r="150" spans="1:5" ht="116.25">
      <c r="A150" s="50" t="s">
        <v>126</v>
      </c>
      <c r="B150" s="56" t="s">
        <v>396</v>
      </c>
      <c r="C150" s="46" t="s">
        <v>470</v>
      </c>
      <c r="D150" s="43">
        <v>1</v>
      </c>
      <c r="E150" s="43" t="s">
        <v>78</v>
      </c>
    </row>
    <row r="151" spans="1:5" ht="116.25">
      <c r="A151" s="50" t="s">
        <v>126</v>
      </c>
      <c r="B151" s="56" t="s">
        <v>397</v>
      </c>
      <c r="C151" s="46" t="s">
        <v>470</v>
      </c>
      <c r="D151" s="43">
        <v>2</v>
      </c>
      <c r="E151" s="43" t="s">
        <v>78</v>
      </c>
    </row>
    <row r="152" spans="1:5" ht="116.25">
      <c r="A152" s="50" t="s">
        <v>126</v>
      </c>
      <c r="B152" s="56" t="s">
        <v>398</v>
      </c>
      <c r="C152" s="46" t="s">
        <v>470</v>
      </c>
      <c r="D152" s="43">
        <v>3</v>
      </c>
      <c r="E152" s="43" t="s">
        <v>78</v>
      </c>
    </row>
    <row r="153" spans="1:5" ht="116.25">
      <c r="A153" s="50" t="s">
        <v>126</v>
      </c>
      <c r="B153" s="51" t="s">
        <v>471</v>
      </c>
      <c r="C153" s="46" t="s">
        <v>470</v>
      </c>
      <c r="D153" s="43">
        <v>1</v>
      </c>
      <c r="E153" s="43"/>
    </row>
    <row r="154" spans="1:5" ht="116.25">
      <c r="A154" s="50" t="s">
        <v>126</v>
      </c>
      <c r="B154" s="51" t="s">
        <v>472</v>
      </c>
      <c r="C154" s="46" t="s">
        <v>470</v>
      </c>
      <c r="D154" s="43">
        <v>2</v>
      </c>
      <c r="E154" s="43"/>
    </row>
    <row r="155" spans="1:5" ht="116.25">
      <c r="A155" s="50" t="s">
        <v>126</v>
      </c>
      <c r="B155" s="51" t="s">
        <v>473</v>
      </c>
      <c r="C155" s="46" t="s">
        <v>470</v>
      </c>
      <c r="D155" s="43">
        <v>3</v>
      </c>
      <c r="E155" s="43"/>
    </row>
    <row r="156" spans="1:5" ht="116.25">
      <c r="A156" s="50" t="s">
        <v>126</v>
      </c>
      <c r="B156" s="51" t="s">
        <v>474</v>
      </c>
      <c r="C156" s="46" t="s">
        <v>470</v>
      </c>
      <c r="D156" s="43">
        <v>4</v>
      </c>
      <c r="E156" s="43"/>
    </row>
    <row r="157" spans="1:5" ht="116.25">
      <c r="A157" s="50" t="s">
        <v>126</v>
      </c>
      <c r="B157" s="51" t="s">
        <v>475</v>
      </c>
      <c r="C157" s="46" t="s">
        <v>470</v>
      </c>
      <c r="D157" s="43">
        <v>5</v>
      </c>
      <c r="E157" s="43"/>
    </row>
    <row r="158" spans="1:5" ht="23.25">
      <c r="A158" s="50"/>
      <c r="B158" s="51"/>
      <c r="C158" s="46"/>
      <c r="D158" s="43"/>
      <c r="E158" s="43"/>
    </row>
    <row r="159" spans="1:5" ht="23.25">
      <c r="A159" s="50"/>
      <c r="B159" s="56"/>
      <c r="C159" s="46"/>
      <c r="D159" s="43"/>
      <c r="E159" s="43"/>
    </row>
    <row r="160" spans="1:5" ht="23.25">
      <c r="A160" s="50"/>
      <c r="B160" s="56"/>
      <c r="C160" s="46"/>
      <c r="D160" s="43"/>
      <c r="E160" s="43"/>
    </row>
    <row r="161" spans="1:5" ht="116.25">
      <c r="A161" s="50" t="s">
        <v>191</v>
      </c>
      <c r="B161" s="51" t="s">
        <v>192</v>
      </c>
      <c r="C161" s="46" t="s">
        <v>470</v>
      </c>
      <c r="D161" s="43">
        <v>3</v>
      </c>
      <c r="E161" s="43" t="s">
        <v>78</v>
      </c>
    </row>
    <row r="162" spans="1:5" ht="116.25">
      <c r="A162" s="50" t="s">
        <v>191</v>
      </c>
      <c r="B162" s="51" t="s">
        <v>193</v>
      </c>
      <c r="C162" s="46" t="s">
        <v>470</v>
      </c>
      <c r="D162" s="43">
        <v>4</v>
      </c>
      <c r="E162" s="43" t="s">
        <v>78</v>
      </c>
    </row>
    <row r="163" spans="1:5" ht="116.25">
      <c r="A163" s="50" t="s">
        <v>191</v>
      </c>
      <c r="B163" s="51" t="s">
        <v>194</v>
      </c>
      <c r="C163" s="46" t="s">
        <v>470</v>
      </c>
      <c r="D163" s="43">
        <v>5</v>
      </c>
      <c r="E163" s="43" t="s">
        <v>95</v>
      </c>
    </row>
    <row r="164" spans="1:5" ht="23.25">
      <c r="A164" s="50" t="s">
        <v>191</v>
      </c>
      <c r="B164" s="51" t="s">
        <v>195</v>
      </c>
      <c r="C164" s="46" t="s">
        <v>478</v>
      </c>
      <c r="D164" s="43">
        <v>3</v>
      </c>
      <c r="E164" s="43" t="s">
        <v>78</v>
      </c>
    </row>
    <row r="165" spans="1:5" ht="23.25">
      <c r="A165" s="50" t="s">
        <v>191</v>
      </c>
      <c r="B165" s="51" t="s">
        <v>196</v>
      </c>
      <c r="C165" s="46" t="s">
        <v>478</v>
      </c>
      <c r="D165" s="43">
        <v>4</v>
      </c>
      <c r="E165" s="43" t="s">
        <v>78</v>
      </c>
    </row>
    <row r="166" spans="1:5" ht="23.25">
      <c r="A166" s="50" t="s">
        <v>191</v>
      </c>
      <c r="B166" s="51" t="s">
        <v>197</v>
      </c>
      <c r="C166" s="46" t="s">
        <v>478</v>
      </c>
      <c r="D166" s="43">
        <v>5</v>
      </c>
      <c r="E166" s="43" t="s">
        <v>95</v>
      </c>
    </row>
    <row r="167" spans="1:5" ht="23.25">
      <c r="A167" s="50" t="s">
        <v>191</v>
      </c>
      <c r="B167" s="51" t="s">
        <v>198</v>
      </c>
      <c r="C167" s="46" t="s">
        <v>478</v>
      </c>
      <c r="D167" s="43">
        <v>3</v>
      </c>
      <c r="E167" s="43" t="s">
        <v>78</v>
      </c>
    </row>
    <row r="168" spans="1:5" ht="23.25">
      <c r="A168" s="50" t="s">
        <v>191</v>
      </c>
      <c r="B168" s="51" t="s">
        <v>199</v>
      </c>
      <c r="C168" s="46" t="s">
        <v>478</v>
      </c>
      <c r="D168" s="43">
        <v>4</v>
      </c>
      <c r="E168" s="43" t="s">
        <v>78</v>
      </c>
    </row>
    <row r="169" spans="1:5" ht="23.25">
      <c r="A169" s="50" t="s">
        <v>191</v>
      </c>
      <c r="B169" s="51" t="s">
        <v>200</v>
      </c>
      <c r="C169" s="46" t="s">
        <v>478</v>
      </c>
      <c r="D169" s="43">
        <v>5</v>
      </c>
      <c r="E169" s="43" t="s">
        <v>78</v>
      </c>
    </row>
    <row r="170" spans="1:5" ht="23.25">
      <c r="A170" s="50" t="s">
        <v>191</v>
      </c>
      <c r="B170" s="51" t="s">
        <v>201</v>
      </c>
      <c r="C170" s="46" t="s">
        <v>478</v>
      </c>
      <c r="D170" s="43">
        <v>3</v>
      </c>
      <c r="E170" s="43" t="s">
        <v>78</v>
      </c>
    </row>
    <row r="171" spans="1:5" ht="46.5">
      <c r="A171" s="50" t="s">
        <v>191</v>
      </c>
      <c r="B171" s="51" t="s">
        <v>202</v>
      </c>
      <c r="C171" s="46" t="s">
        <v>478</v>
      </c>
      <c r="D171" s="43">
        <v>4</v>
      </c>
      <c r="E171" s="43" t="s">
        <v>78</v>
      </c>
    </row>
    <row r="172" spans="1:5" ht="46.5">
      <c r="A172" s="50" t="s">
        <v>191</v>
      </c>
      <c r="B172" s="51" t="s">
        <v>203</v>
      </c>
      <c r="C172" s="46" t="s">
        <v>478</v>
      </c>
      <c r="D172" s="43">
        <v>5</v>
      </c>
      <c r="E172" s="43" t="s">
        <v>95</v>
      </c>
    </row>
    <row r="173" spans="1:5" ht="116.25">
      <c r="A173" s="50" t="s">
        <v>191</v>
      </c>
      <c r="B173" s="51" t="s">
        <v>471</v>
      </c>
      <c r="C173" s="46" t="s">
        <v>470</v>
      </c>
      <c r="D173" s="43">
        <v>1</v>
      </c>
      <c r="E173" s="43"/>
    </row>
    <row r="174" spans="1:5" ht="116.25">
      <c r="A174" s="50" t="s">
        <v>191</v>
      </c>
      <c r="B174" s="51" t="s">
        <v>472</v>
      </c>
      <c r="C174" s="46" t="s">
        <v>470</v>
      </c>
      <c r="D174" s="43">
        <v>2</v>
      </c>
      <c r="E174" s="43"/>
    </row>
    <row r="175" spans="1:5" ht="116.25">
      <c r="A175" s="50" t="s">
        <v>191</v>
      </c>
      <c r="B175" s="51" t="s">
        <v>473</v>
      </c>
      <c r="C175" s="46" t="s">
        <v>470</v>
      </c>
      <c r="D175" s="43">
        <v>3</v>
      </c>
      <c r="E175" s="43"/>
    </row>
    <row r="176" spans="1:5" ht="116.25">
      <c r="A176" s="50" t="s">
        <v>191</v>
      </c>
      <c r="B176" s="51" t="s">
        <v>474</v>
      </c>
      <c r="C176" s="46" t="s">
        <v>470</v>
      </c>
      <c r="D176" s="43">
        <v>4</v>
      </c>
      <c r="E176" s="43"/>
    </row>
    <row r="177" spans="1:5" ht="116.25">
      <c r="A177" s="50" t="s">
        <v>191</v>
      </c>
      <c r="B177" s="51" t="s">
        <v>475</v>
      </c>
      <c r="C177" s="46" t="s">
        <v>470</v>
      </c>
      <c r="D177" s="43">
        <v>5</v>
      </c>
      <c r="E177" s="43"/>
    </row>
    <row r="178" spans="1:5" ht="23.25">
      <c r="A178" s="50"/>
      <c r="B178" s="51"/>
      <c r="C178" s="46"/>
      <c r="D178" s="43"/>
      <c r="E178" s="43"/>
    </row>
    <row r="179" spans="1:5" ht="23.25">
      <c r="A179" s="50"/>
      <c r="B179" s="51"/>
      <c r="C179" s="46"/>
      <c r="D179" s="43"/>
      <c r="E179" s="43"/>
    </row>
    <row r="180" spans="1:5" ht="23.25">
      <c r="A180" s="50"/>
      <c r="B180" s="51"/>
      <c r="C180" s="46"/>
      <c r="D180" s="43"/>
      <c r="E180" s="43"/>
    </row>
    <row r="181" spans="1:5" ht="23.25">
      <c r="A181" s="50" t="s">
        <v>448</v>
      </c>
      <c r="B181" s="51" t="s">
        <v>422</v>
      </c>
      <c r="C181" s="46" t="s">
        <v>464</v>
      </c>
      <c r="D181" s="43">
        <v>3</v>
      </c>
      <c r="E181" s="43" t="s">
        <v>78</v>
      </c>
    </row>
    <row r="182" spans="1:5" ht="23.25">
      <c r="A182" s="50" t="s">
        <v>448</v>
      </c>
      <c r="B182" s="56" t="s">
        <v>423</v>
      </c>
      <c r="C182" s="46" t="s">
        <v>462</v>
      </c>
      <c r="D182" s="43">
        <v>3</v>
      </c>
      <c r="E182" s="43" t="s">
        <v>78</v>
      </c>
    </row>
    <row r="183" spans="1:5" ht="116.25">
      <c r="A183" s="50" t="s">
        <v>448</v>
      </c>
      <c r="B183" s="51" t="s">
        <v>471</v>
      </c>
      <c r="C183" s="46" t="s">
        <v>470</v>
      </c>
      <c r="D183" s="43">
        <v>1</v>
      </c>
      <c r="E183" s="43"/>
    </row>
    <row r="184" spans="1:5" ht="116.25">
      <c r="A184" s="50" t="s">
        <v>448</v>
      </c>
      <c r="B184" s="51" t="s">
        <v>472</v>
      </c>
      <c r="C184" s="46" t="s">
        <v>470</v>
      </c>
      <c r="D184" s="43">
        <v>2</v>
      </c>
      <c r="E184" s="43"/>
    </row>
    <row r="185" spans="1:5" ht="116.25">
      <c r="A185" s="50" t="s">
        <v>448</v>
      </c>
      <c r="B185" s="51" t="s">
        <v>473</v>
      </c>
      <c r="C185" s="46" t="s">
        <v>470</v>
      </c>
      <c r="D185" s="43">
        <v>3</v>
      </c>
      <c r="E185" s="43"/>
    </row>
    <row r="186" spans="1:5" ht="116.25">
      <c r="A186" s="50" t="s">
        <v>448</v>
      </c>
      <c r="B186" s="51" t="s">
        <v>474</v>
      </c>
      <c r="C186" s="46" t="s">
        <v>470</v>
      </c>
      <c r="D186" s="43">
        <v>4</v>
      </c>
      <c r="E186" s="43"/>
    </row>
    <row r="187" spans="1:5" ht="116.25">
      <c r="A187" s="50" t="s">
        <v>448</v>
      </c>
      <c r="B187" s="51" t="s">
        <v>475</v>
      </c>
      <c r="C187" s="46" t="s">
        <v>470</v>
      </c>
      <c r="D187" s="43">
        <v>5</v>
      </c>
      <c r="E187" s="49"/>
    </row>
    <row r="188" spans="1:5" ht="23.25">
      <c r="A188" s="50"/>
      <c r="B188" s="51"/>
      <c r="C188" s="46"/>
      <c r="D188" s="43"/>
      <c r="E188" s="49"/>
    </row>
    <row r="189" spans="1:5" ht="23.25">
      <c r="A189" s="50"/>
      <c r="B189" s="51"/>
      <c r="C189" s="46"/>
      <c r="D189" s="43"/>
      <c r="E189" s="49"/>
    </row>
    <row r="190" spans="1:5" ht="23.25">
      <c r="A190" s="50"/>
      <c r="B190" s="51"/>
      <c r="C190" s="46"/>
      <c r="D190" s="43"/>
      <c r="E190" s="49"/>
    </row>
    <row r="191" spans="1:5" ht="23.25">
      <c r="A191" s="50"/>
      <c r="B191" s="51"/>
      <c r="C191" s="46"/>
      <c r="D191" s="43"/>
      <c r="E191" s="49"/>
    </row>
    <row r="192" spans="1:5" ht="23.25">
      <c r="A192" s="50" t="s">
        <v>449</v>
      </c>
      <c r="B192" s="51" t="s">
        <v>77</v>
      </c>
      <c r="C192" s="46" t="s">
        <v>478</v>
      </c>
      <c r="D192" s="43">
        <v>2</v>
      </c>
      <c r="E192" s="43" t="s">
        <v>78</v>
      </c>
    </row>
    <row r="193" spans="1:5" ht="23.25">
      <c r="A193" s="50" t="s">
        <v>449</v>
      </c>
      <c r="B193" s="51" t="s">
        <v>79</v>
      </c>
      <c r="C193" s="46" t="s">
        <v>478</v>
      </c>
      <c r="D193" s="43">
        <v>3</v>
      </c>
      <c r="E193" s="43" t="s">
        <v>78</v>
      </c>
    </row>
    <row r="194" spans="1:5" ht="23.25">
      <c r="A194" s="50" t="s">
        <v>449</v>
      </c>
      <c r="B194" s="51" t="s">
        <v>80</v>
      </c>
      <c r="C194" s="46" t="s">
        <v>478</v>
      </c>
      <c r="D194" s="43">
        <v>4</v>
      </c>
      <c r="E194" s="43" t="s">
        <v>81</v>
      </c>
    </row>
    <row r="195" spans="1:5" ht="23.25">
      <c r="A195" s="50" t="s">
        <v>449</v>
      </c>
      <c r="B195" s="57" t="s">
        <v>82</v>
      </c>
      <c r="C195" s="46" t="s">
        <v>478</v>
      </c>
      <c r="D195" s="43">
        <v>1</v>
      </c>
      <c r="E195" s="43" t="s">
        <v>78</v>
      </c>
    </row>
    <row r="196" spans="1:5" ht="23.25">
      <c r="A196" s="50" t="s">
        <v>449</v>
      </c>
      <c r="B196" s="61" t="s">
        <v>83</v>
      </c>
      <c r="C196" s="46" t="s">
        <v>478</v>
      </c>
      <c r="D196" s="43">
        <v>2</v>
      </c>
      <c r="E196" s="43" t="s">
        <v>78</v>
      </c>
    </row>
    <row r="197" spans="1:5" ht="23.25">
      <c r="A197" s="50" t="s">
        <v>449</v>
      </c>
      <c r="B197" s="61" t="s">
        <v>84</v>
      </c>
      <c r="C197" s="46" t="s">
        <v>478</v>
      </c>
      <c r="D197" s="43">
        <v>3</v>
      </c>
      <c r="E197" s="43" t="s">
        <v>81</v>
      </c>
    </row>
    <row r="198" spans="1:5" ht="23.25">
      <c r="A198" s="50" t="s">
        <v>449</v>
      </c>
      <c r="B198" s="61" t="s">
        <v>85</v>
      </c>
      <c r="C198" s="46" t="s">
        <v>478</v>
      </c>
      <c r="D198" s="43">
        <v>1</v>
      </c>
      <c r="E198" s="43" t="s">
        <v>78</v>
      </c>
    </row>
    <row r="199" spans="1:5" ht="23.25">
      <c r="A199" s="50" t="s">
        <v>449</v>
      </c>
      <c r="B199" s="51" t="s">
        <v>86</v>
      </c>
      <c r="C199" s="46" t="s">
        <v>478</v>
      </c>
      <c r="D199" s="43">
        <v>2</v>
      </c>
      <c r="E199" s="43" t="s">
        <v>78</v>
      </c>
    </row>
    <row r="200" spans="1:5" ht="23.25">
      <c r="A200" s="50" t="s">
        <v>449</v>
      </c>
      <c r="B200" s="51" t="s">
        <v>87</v>
      </c>
      <c r="C200" s="46" t="s">
        <v>478</v>
      </c>
      <c r="D200" s="43">
        <v>2</v>
      </c>
      <c r="E200" s="43" t="s">
        <v>81</v>
      </c>
    </row>
    <row r="201" spans="1:5" ht="23.25">
      <c r="A201" s="50" t="s">
        <v>449</v>
      </c>
      <c r="B201" s="51" t="s">
        <v>88</v>
      </c>
      <c r="C201" s="46" t="s">
        <v>478</v>
      </c>
      <c r="D201" s="43">
        <v>3</v>
      </c>
      <c r="E201" s="43" t="s">
        <v>78</v>
      </c>
    </row>
    <row r="202" spans="1:5" ht="23.25">
      <c r="A202" s="50" t="s">
        <v>449</v>
      </c>
      <c r="B202" s="51" t="s">
        <v>89</v>
      </c>
      <c r="C202" s="46" t="s">
        <v>478</v>
      </c>
      <c r="D202" s="43">
        <v>4</v>
      </c>
      <c r="E202" s="43" t="s">
        <v>78</v>
      </c>
    </row>
    <row r="203" spans="1:5" ht="23.25">
      <c r="A203" s="50" t="s">
        <v>449</v>
      </c>
      <c r="B203" s="51" t="s">
        <v>90</v>
      </c>
      <c r="C203" s="46" t="s">
        <v>478</v>
      </c>
      <c r="D203" s="43">
        <v>5</v>
      </c>
      <c r="E203" s="43" t="s">
        <v>81</v>
      </c>
    </row>
    <row r="204" spans="1:5" ht="23.25">
      <c r="A204" s="50" t="s">
        <v>449</v>
      </c>
      <c r="B204" s="51" t="s">
        <v>91</v>
      </c>
      <c r="C204" s="46" t="s">
        <v>478</v>
      </c>
      <c r="D204" s="43">
        <v>1</v>
      </c>
      <c r="E204" s="43" t="s">
        <v>78</v>
      </c>
    </row>
    <row r="205" spans="1:5" ht="23.25">
      <c r="A205" s="50" t="s">
        <v>449</v>
      </c>
      <c r="B205" s="51" t="s">
        <v>92</v>
      </c>
      <c r="C205" s="46" t="s">
        <v>478</v>
      </c>
      <c r="D205" s="43">
        <v>1</v>
      </c>
      <c r="E205" s="43" t="s">
        <v>81</v>
      </c>
    </row>
    <row r="206" spans="1:5" ht="23.25">
      <c r="A206" s="50" t="s">
        <v>449</v>
      </c>
      <c r="B206" s="51" t="s">
        <v>93</v>
      </c>
      <c r="C206" s="46" t="s">
        <v>478</v>
      </c>
      <c r="D206" s="43">
        <v>2</v>
      </c>
      <c r="E206" s="43" t="s">
        <v>81</v>
      </c>
    </row>
    <row r="207" spans="1:5" ht="116.25">
      <c r="A207" s="50" t="s">
        <v>449</v>
      </c>
      <c r="B207" s="51" t="s">
        <v>94</v>
      </c>
      <c r="C207" s="46" t="s">
        <v>470</v>
      </c>
      <c r="D207" s="43">
        <v>5</v>
      </c>
      <c r="E207" s="43" t="s">
        <v>95</v>
      </c>
    </row>
    <row r="208" spans="1:5" ht="116.25">
      <c r="A208" s="50" t="s">
        <v>449</v>
      </c>
      <c r="B208" s="51" t="s">
        <v>96</v>
      </c>
      <c r="C208" s="46" t="s">
        <v>470</v>
      </c>
      <c r="D208" s="43">
        <v>4</v>
      </c>
      <c r="E208" s="43" t="s">
        <v>95</v>
      </c>
    </row>
    <row r="209" spans="1:5" ht="23.25">
      <c r="A209" s="50" t="s">
        <v>449</v>
      </c>
      <c r="B209" s="51" t="s">
        <v>97</v>
      </c>
      <c r="C209" s="46" t="s">
        <v>478</v>
      </c>
      <c r="D209" s="43">
        <v>2</v>
      </c>
      <c r="E209" s="43" t="s">
        <v>78</v>
      </c>
    </row>
    <row r="210" spans="1:5" ht="23.25">
      <c r="A210" s="50" t="s">
        <v>449</v>
      </c>
      <c r="B210" s="51" t="s">
        <v>98</v>
      </c>
      <c r="C210" s="46" t="s">
        <v>478</v>
      </c>
      <c r="D210" s="43">
        <v>3</v>
      </c>
      <c r="E210" s="43" t="s">
        <v>78</v>
      </c>
    </row>
    <row r="211" spans="1:5" ht="23.25">
      <c r="A211" s="50" t="s">
        <v>449</v>
      </c>
      <c r="B211" s="56" t="s">
        <v>99</v>
      </c>
      <c r="C211" s="46" t="s">
        <v>478</v>
      </c>
      <c r="D211" s="43">
        <v>4</v>
      </c>
      <c r="E211" s="43" t="s">
        <v>81</v>
      </c>
    </row>
    <row r="212" spans="1:5" ht="116.25">
      <c r="A212" s="50" t="s">
        <v>449</v>
      </c>
      <c r="B212" s="56" t="s">
        <v>100</v>
      </c>
      <c r="C212" s="46" t="s">
        <v>470</v>
      </c>
      <c r="D212" s="43">
        <v>4</v>
      </c>
      <c r="E212" s="43" t="s">
        <v>78</v>
      </c>
    </row>
    <row r="213" spans="1:5" ht="23.25">
      <c r="A213" s="50" t="s">
        <v>449</v>
      </c>
      <c r="B213" s="56" t="s">
        <v>101</v>
      </c>
      <c r="C213" s="46" t="s">
        <v>478</v>
      </c>
      <c r="D213" s="43">
        <v>1</v>
      </c>
      <c r="E213" s="43" t="s">
        <v>78</v>
      </c>
    </row>
    <row r="214" spans="1:5" ht="23.25">
      <c r="A214" s="50" t="s">
        <v>449</v>
      </c>
      <c r="B214" s="56" t="s">
        <v>102</v>
      </c>
      <c r="C214" s="46" t="s">
        <v>478</v>
      </c>
      <c r="D214" s="43">
        <v>1</v>
      </c>
      <c r="E214" s="43" t="s">
        <v>78</v>
      </c>
    </row>
    <row r="215" spans="1:5" ht="23.25">
      <c r="A215" s="50" t="s">
        <v>449</v>
      </c>
      <c r="B215" s="56" t="s">
        <v>103</v>
      </c>
      <c r="C215" s="46" t="s">
        <v>478</v>
      </c>
      <c r="D215" s="43">
        <v>2</v>
      </c>
      <c r="E215" s="43" t="s">
        <v>81</v>
      </c>
    </row>
    <row r="216" spans="1:5" ht="23.25">
      <c r="A216" s="50" t="s">
        <v>449</v>
      </c>
      <c r="B216" s="51" t="s">
        <v>104</v>
      </c>
      <c r="C216" s="46" t="s">
        <v>478</v>
      </c>
      <c r="D216" s="43">
        <v>2</v>
      </c>
      <c r="E216" s="43" t="s">
        <v>78</v>
      </c>
    </row>
    <row r="217" spans="1:5" ht="23.25">
      <c r="A217" s="50" t="s">
        <v>449</v>
      </c>
      <c r="B217" s="51" t="s">
        <v>105</v>
      </c>
      <c r="C217" s="46" t="s">
        <v>478</v>
      </c>
      <c r="D217" s="43">
        <v>3</v>
      </c>
      <c r="E217" s="43" t="s">
        <v>78</v>
      </c>
    </row>
    <row r="218" spans="1:5" ht="23.25">
      <c r="A218" s="50" t="s">
        <v>449</v>
      </c>
      <c r="B218" s="51" t="s">
        <v>106</v>
      </c>
      <c r="C218" s="46" t="s">
        <v>478</v>
      </c>
      <c r="D218" s="43">
        <v>4</v>
      </c>
      <c r="E218" s="43" t="s">
        <v>95</v>
      </c>
    </row>
    <row r="219" spans="1:5" ht="23.25">
      <c r="A219" s="50" t="s">
        <v>449</v>
      </c>
      <c r="B219" s="51" t="s">
        <v>107</v>
      </c>
      <c r="C219" s="46" t="s">
        <v>478</v>
      </c>
      <c r="D219" s="43">
        <v>1</v>
      </c>
      <c r="E219" s="43" t="s">
        <v>78</v>
      </c>
    </row>
    <row r="220" spans="1:5" ht="23.25">
      <c r="A220" s="50" t="s">
        <v>449</v>
      </c>
      <c r="B220" s="51" t="s">
        <v>108</v>
      </c>
      <c r="C220" s="46" t="s">
        <v>478</v>
      </c>
      <c r="D220" s="43">
        <v>2</v>
      </c>
      <c r="E220" s="43" t="s">
        <v>78</v>
      </c>
    </row>
    <row r="221" spans="1:5" ht="23.25">
      <c r="A221" s="50" t="s">
        <v>449</v>
      </c>
      <c r="B221" s="51" t="s">
        <v>109</v>
      </c>
      <c r="C221" s="46" t="s">
        <v>478</v>
      </c>
      <c r="D221" s="43">
        <v>3</v>
      </c>
      <c r="E221" s="43" t="s">
        <v>78</v>
      </c>
    </row>
    <row r="222" spans="1:5" ht="116.25">
      <c r="A222" s="50" t="s">
        <v>449</v>
      </c>
      <c r="B222" s="51" t="s">
        <v>110</v>
      </c>
      <c r="C222" s="46" t="s">
        <v>470</v>
      </c>
      <c r="D222" s="43">
        <v>2</v>
      </c>
      <c r="E222" s="43" t="s">
        <v>78</v>
      </c>
    </row>
    <row r="223" spans="1:5" ht="116.25">
      <c r="A223" s="50" t="s">
        <v>449</v>
      </c>
      <c r="B223" s="51" t="s">
        <v>111</v>
      </c>
      <c r="C223" s="46" t="s">
        <v>470</v>
      </c>
      <c r="D223" s="43">
        <v>3</v>
      </c>
      <c r="E223" s="43" t="s">
        <v>78</v>
      </c>
    </row>
    <row r="224" spans="1:5" ht="116.25">
      <c r="A224" s="50" t="s">
        <v>449</v>
      </c>
      <c r="B224" s="51" t="s">
        <v>112</v>
      </c>
      <c r="C224" s="46" t="s">
        <v>470</v>
      </c>
      <c r="D224" s="43">
        <v>4</v>
      </c>
      <c r="E224" s="43" t="s">
        <v>95</v>
      </c>
    </row>
    <row r="225" spans="1:5" ht="23.25">
      <c r="A225" s="50" t="s">
        <v>449</v>
      </c>
      <c r="B225" s="51" t="s">
        <v>113</v>
      </c>
      <c r="C225" s="46" t="s">
        <v>478</v>
      </c>
      <c r="D225" s="43">
        <v>1</v>
      </c>
      <c r="E225" s="43" t="s">
        <v>78</v>
      </c>
    </row>
    <row r="226" spans="1:5" ht="23.25">
      <c r="A226" s="50" t="s">
        <v>449</v>
      </c>
      <c r="B226" s="51" t="s">
        <v>114</v>
      </c>
      <c r="C226" s="46" t="s">
        <v>478</v>
      </c>
      <c r="D226" s="43">
        <v>2</v>
      </c>
      <c r="E226" s="43" t="s">
        <v>78</v>
      </c>
    </row>
    <row r="227" spans="1:5" ht="23.25">
      <c r="A227" s="50" t="s">
        <v>449</v>
      </c>
      <c r="B227" s="51" t="s">
        <v>115</v>
      </c>
      <c r="C227" s="46" t="s">
        <v>478</v>
      </c>
      <c r="D227" s="43">
        <v>2</v>
      </c>
      <c r="E227" s="43" t="s">
        <v>78</v>
      </c>
    </row>
    <row r="228" spans="1:5" ht="116.25">
      <c r="A228" s="50" t="s">
        <v>449</v>
      </c>
      <c r="B228" s="51" t="s">
        <v>116</v>
      </c>
      <c r="C228" s="46" t="s">
        <v>470</v>
      </c>
      <c r="D228" s="43">
        <v>2</v>
      </c>
      <c r="E228" s="43" t="s">
        <v>78</v>
      </c>
    </row>
    <row r="229" spans="1:5" ht="23.25">
      <c r="A229" s="50" t="s">
        <v>449</v>
      </c>
      <c r="B229" s="51" t="s">
        <v>117</v>
      </c>
      <c r="C229" s="46" t="s">
        <v>478</v>
      </c>
      <c r="D229" s="43">
        <v>2</v>
      </c>
      <c r="E229" s="43" t="s">
        <v>78</v>
      </c>
    </row>
    <row r="230" spans="1:5" ht="116.25">
      <c r="A230" s="50" t="s">
        <v>449</v>
      </c>
      <c r="B230" s="51" t="s">
        <v>471</v>
      </c>
      <c r="C230" s="46" t="s">
        <v>470</v>
      </c>
      <c r="D230" s="43">
        <v>1</v>
      </c>
      <c r="E230" s="43"/>
    </row>
    <row r="231" spans="1:5" ht="116.25">
      <c r="A231" s="50" t="s">
        <v>449</v>
      </c>
      <c r="B231" s="51" t="s">
        <v>472</v>
      </c>
      <c r="C231" s="46" t="s">
        <v>470</v>
      </c>
      <c r="D231" s="43">
        <v>2</v>
      </c>
      <c r="E231" s="43"/>
    </row>
    <row r="232" spans="1:5" ht="116.25">
      <c r="A232" s="50" t="s">
        <v>449</v>
      </c>
      <c r="B232" s="51" t="s">
        <v>473</v>
      </c>
      <c r="C232" s="46" t="s">
        <v>470</v>
      </c>
      <c r="D232" s="43">
        <v>3</v>
      </c>
      <c r="E232" s="43"/>
    </row>
    <row r="233" spans="1:5" ht="116.25">
      <c r="A233" s="50" t="s">
        <v>449</v>
      </c>
      <c r="B233" s="51" t="s">
        <v>474</v>
      </c>
      <c r="C233" s="46" t="s">
        <v>470</v>
      </c>
      <c r="D233" s="43">
        <v>4</v>
      </c>
      <c r="E233" s="43"/>
    </row>
    <row r="234" spans="1:5" ht="116.25">
      <c r="A234" s="50" t="s">
        <v>449</v>
      </c>
      <c r="B234" s="51" t="s">
        <v>475</v>
      </c>
      <c r="C234" s="46" t="s">
        <v>470</v>
      </c>
      <c r="D234" s="43">
        <v>5</v>
      </c>
      <c r="E234" s="43"/>
    </row>
    <row r="235" spans="1:5" ht="23.25">
      <c r="A235" s="50"/>
      <c r="B235" s="51"/>
      <c r="C235" s="46"/>
      <c r="D235" s="43"/>
      <c r="E235" s="43"/>
    </row>
    <row r="236" spans="1:5" ht="23.25">
      <c r="A236" s="50"/>
      <c r="B236" s="51"/>
      <c r="C236" s="46"/>
      <c r="D236" s="43"/>
      <c r="E236" s="43"/>
    </row>
    <row r="237" spans="1:5" ht="23.25">
      <c r="A237" s="50"/>
      <c r="B237" s="51"/>
      <c r="C237" s="46"/>
      <c r="D237" s="43"/>
      <c r="E237" s="43"/>
    </row>
    <row r="238" spans="1:5" ht="116.25">
      <c r="A238" s="50" t="s">
        <v>450</v>
      </c>
      <c r="B238" s="51" t="s">
        <v>118</v>
      </c>
      <c r="C238" s="46" t="s">
        <v>470</v>
      </c>
      <c r="D238" s="43">
        <v>1</v>
      </c>
      <c r="E238" s="43" t="s">
        <v>78</v>
      </c>
    </row>
    <row r="239" spans="1:5" ht="116.25">
      <c r="A239" s="50" t="s">
        <v>450</v>
      </c>
      <c r="B239" s="51" t="s">
        <v>119</v>
      </c>
      <c r="C239" s="46" t="s">
        <v>470</v>
      </c>
      <c r="D239" s="43">
        <v>3</v>
      </c>
      <c r="E239" s="43" t="s">
        <v>78</v>
      </c>
    </row>
    <row r="240" spans="1:5" ht="116.25">
      <c r="A240" s="50" t="s">
        <v>450</v>
      </c>
      <c r="B240" s="51" t="s">
        <v>120</v>
      </c>
      <c r="C240" s="46" t="s">
        <v>470</v>
      </c>
      <c r="D240" s="43">
        <v>4</v>
      </c>
      <c r="E240" s="43" t="s">
        <v>78</v>
      </c>
    </row>
    <row r="241" spans="1:5" ht="23.25">
      <c r="A241" s="50" t="s">
        <v>450</v>
      </c>
      <c r="B241" s="51" t="s">
        <v>121</v>
      </c>
      <c r="C241" s="46" t="s">
        <v>478</v>
      </c>
      <c r="D241" s="43">
        <v>2</v>
      </c>
      <c r="E241" s="43" t="s">
        <v>78</v>
      </c>
    </row>
    <row r="242" spans="1:5" ht="23.25">
      <c r="A242" s="50" t="s">
        <v>450</v>
      </c>
      <c r="B242" s="51" t="s">
        <v>122</v>
      </c>
      <c r="C242" s="46" t="s">
        <v>478</v>
      </c>
      <c r="D242" s="43">
        <v>2</v>
      </c>
      <c r="E242" s="43" t="s">
        <v>78</v>
      </c>
    </row>
    <row r="243" spans="1:5" ht="23.25">
      <c r="A243" s="50" t="s">
        <v>450</v>
      </c>
      <c r="B243" s="51" t="s">
        <v>123</v>
      </c>
      <c r="C243" s="46" t="s">
        <v>478</v>
      </c>
      <c r="D243" s="43">
        <v>3</v>
      </c>
      <c r="E243" s="43" t="s">
        <v>78</v>
      </c>
    </row>
    <row r="244" spans="1:5" ht="23.25">
      <c r="A244" s="50" t="s">
        <v>450</v>
      </c>
      <c r="B244" s="51" t="s">
        <v>124</v>
      </c>
      <c r="C244" s="46" t="s">
        <v>478</v>
      </c>
      <c r="D244" s="43">
        <v>3</v>
      </c>
      <c r="E244" s="43" t="s">
        <v>78</v>
      </c>
    </row>
    <row r="245" spans="1:5" ht="116.25">
      <c r="A245" s="50" t="s">
        <v>450</v>
      </c>
      <c r="B245" s="51" t="s">
        <v>125</v>
      </c>
      <c r="C245" s="46" t="s">
        <v>470</v>
      </c>
      <c r="D245" s="43">
        <v>3</v>
      </c>
      <c r="E245" s="43" t="s">
        <v>78</v>
      </c>
    </row>
    <row r="246" spans="1:5" ht="116.25">
      <c r="A246" s="50" t="s">
        <v>450</v>
      </c>
      <c r="B246" s="51" t="s">
        <v>435</v>
      </c>
      <c r="C246" s="46" t="s">
        <v>470</v>
      </c>
      <c r="D246" s="43">
        <v>2</v>
      </c>
      <c r="E246" s="43" t="s">
        <v>78</v>
      </c>
    </row>
    <row r="247" spans="1:5" ht="116.25">
      <c r="A247" s="50" t="s">
        <v>450</v>
      </c>
      <c r="B247" s="51" t="s">
        <v>436</v>
      </c>
      <c r="C247" s="46" t="s">
        <v>470</v>
      </c>
      <c r="D247" s="43">
        <v>2</v>
      </c>
      <c r="E247" s="43" t="s">
        <v>78</v>
      </c>
    </row>
    <row r="248" spans="1:5" ht="116.25">
      <c r="A248" s="50" t="s">
        <v>450</v>
      </c>
      <c r="B248" s="51" t="s">
        <v>471</v>
      </c>
      <c r="C248" s="46" t="s">
        <v>470</v>
      </c>
      <c r="D248" s="43">
        <v>1</v>
      </c>
      <c r="E248" s="43"/>
    </row>
    <row r="249" spans="1:5" ht="116.25">
      <c r="A249" s="50" t="s">
        <v>450</v>
      </c>
      <c r="B249" s="51" t="s">
        <v>472</v>
      </c>
      <c r="C249" s="46" t="s">
        <v>470</v>
      </c>
      <c r="D249" s="43">
        <v>2</v>
      </c>
      <c r="E249" s="43"/>
    </row>
    <row r="250" spans="1:5" ht="116.25">
      <c r="A250" s="50" t="s">
        <v>450</v>
      </c>
      <c r="B250" s="51" t="s">
        <v>473</v>
      </c>
      <c r="C250" s="46" t="s">
        <v>470</v>
      </c>
      <c r="D250" s="43">
        <v>3</v>
      </c>
      <c r="E250" s="43"/>
    </row>
    <row r="251" spans="1:5" ht="116.25">
      <c r="A251" s="50" t="s">
        <v>450</v>
      </c>
      <c r="B251" s="51" t="s">
        <v>474</v>
      </c>
      <c r="C251" s="46" t="s">
        <v>470</v>
      </c>
      <c r="D251" s="43">
        <v>4</v>
      </c>
      <c r="E251" s="43"/>
    </row>
    <row r="252" spans="1:5" ht="116.25">
      <c r="A252" s="50" t="s">
        <v>450</v>
      </c>
      <c r="B252" s="51" t="s">
        <v>475</v>
      </c>
      <c r="C252" s="46" t="s">
        <v>470</v>
      </c>
      <c r="D252" s="43">
        <v>5</v>
      </c>
      <c r="E252" s="43"/>
    </row>
    <row r="253" spans="1:5" ht="23.25">
      <c r="A253" s="50"/>
      <c r="B253" s="51"/>
      <c r="C253" s="46"/>
      <c r="D253" s="43"/>
      <c r="E253" s="43"/>
    </row>
    <row r="254" spans="1:5" ht="23.25">
      <c r="A254" s="50"/>
      <c r="B254" s="51"/>
      <c r="C254" s="46"/>
      <c r="D254" s="43"/>
      <c r="E254" s="43"/>
    </row>
    <row r="255" spans="1:5" ht="23.25">
      <c r="A255" s="50"/>
      <c r="B255" s="51"/>
      <c r="C255" s="46"/>
      <c r="D255" s="43"/>
      <c r="E255" s="43"/>
    </row>
    <row r="256" spans="1:5" ht="23.25">
      <c r="A256" s="50" t="s">
        <v>451</v>
      </c>
      <c r="B256" s="51" t="s">
        <v>130</v>
      </c>
      <c r="C256" s="46" t="s">
        <v>478</v>
      </c>
      <c r="D256" s="43">
        <v>4</v>
      </c>
      <c r="E256" s="43" t="s">
        <v>78</v>
      </c>
    </row>
    <row r="257" spans="1:5" ht="23.25">
      <c r="A257" s="50" t="s">
        <v>451</v>
      </c>
      <c r="B257" s="51" t="s">
        <v>131</v>
      </c>
      <c r="C257" s="46" t="s">
        <v>478</v>
      </c>
      <c r="D257" s="43">
        <v>3</v>
      </c>
      <c r="E257" s="43" t="s">
        <v>78</v>
      </c>
    </row>
    <row r="258" spans="1:5" ht="23.25">
      <c r="A258" s="50" t="s">
        <v>451</v>
      </c>
      <c r="B258" s="51" t="s">
        <v>132</v>
      </c>
      <c r="C258" s="46" t="s">
        <v>478</v>
      </c>
      <c r="D258" s="43">
        <v>4</v>
      </c>
      <c r="E258" s="43" t="s">
        <v>78</v>
      </c>
    </row>
    <row r="259" spans="1:5" ht="23.25">
      <c r="A259" s="50" t="s">
        <v>451</v>
      </c>
      <c r="B259" s="51" t="s">
        <v>133</v>
      </c>
      <c r="C259" s="46" t="s">
        <v>478</v>
      </c>
      <c r="D259" s="43">
        <v>5</v>
      </c>
      <c r="E259" s="43" t="s">
        <v>78</v>
      </c>
    </row>
    <row r="260" spans="1:5" ht="23.25">
      <c r="A260" s="50" t="s">
        <v>451</v>
      </c>
      <c r="B260" s="51" t="s">
        <v>134</v>
      </c>
      <c r="C260" s="46" t="s">
        <v>478</v>
      </c>
      <c r="D260" s="43">
        <v>1</v>
      </c>
      <c r="E260" s="43" t="s">
        <v>78</v>
      </c>
    </row>
    <row r="261" spans="1:5" ht="23.25">
      <c r="A261" s="50" t="s">
        <v>451</v>
      </c>
      <c r="B261" s="51" t="s">
        <v>135</v>
      </c>
      <c r="C261" s="46" t="s">
        <v>478</v>
      </c>
      <c r="D261" s="43">
        <v>2</v>
      </c>
      <c r="E261" s="43" t="s">
        <v>78</v>
      </c>
    </row>
    <row r="262" spans="1:5" ht="23.25">
      <c r="A262" s="50" t="s">
        <v>451</v>
      </c>
      <c r="B262" s="51" t="s">
        <v>136</v>
      </c>
      <c r="C262" s="46" t="s">
        <v>478</v>
      </c>
      <c r="D262" s="43">
        <v>3</v>
      </c>
      <c r="E262" s="43" t="s">
        <v>78</v>
      </c>
    </row>
    <row r="263" spans="1:5" ht="23.25">
      <c r="A263" s="50" t="s">
        <v>451</v>
      </c>
      <c r="B263" s="51" t="s">
        <v>137</v>
      </c>
      <c r="C263" s="46" t="s">
        <v>478</v>
      </c>
      <c r="D263" s="43">
        <v>1</v>
      </c>
      <c r="E263" s="43" t="s">
        <v>78</v>
      </c>
    </row>
    <row r="264" spans="1:5" ht="23.25">
      <c r="A264" s="50" t="s">
        <v>451</v>
      </c>
      <c r="B264" s="51" t="s">
        <v>138</v>
      </c>
      <c r="C264" s="46" t="s">
        <v>478</v>
      </c>
      <c r="D264" s="43">
        <v>2</v>
      </c>
      <c r="E264" s="43" t="s">
        <v>78</v>
      </c>
    </row>
    <row r="265" spans="1:5" ht="23.25">
      <c r="A265" s="50" t="s">
        <v>451</v>
      </c>
      <c r="B265" s="51" t="s">
        <v>139</v>
      </c>
      <c r="C265" s="46" t="s">
        <v>478</v>
      </c>
      <c r="D265" s="43">
        <v>3</v>
      </c>
      <c r="E265" s="43" t="s">
        <v>78</v>
      </c>
    </row>
    <row r="266" spans="1:5" ht="23.25">
      <c r="A266" s="50" t="s">
        <v>451</v>
      </c>
      <c r="B266" s="51" t="s">
        <v>140</v>
      </c>
      <c r="C266" s="46" t="s">
        <v>478</v>
      </c>
      <c r="D266" s="43">
        <v>3</v>
      </c>
      <c r="E266" s="43" t="s">
        <v>78</v>
      </c>
    </row>
    <row r="267" spans="1:5" ht="23.25">
      <c r="A267" s="50" t="s">
        <v>451</v>
      </c>
      <c r="B267" s="51" t="s">
        <v>141</v>
      </c>
      <c r="C267" s="46" t="s">
        <v>478</v>
      </c>
      <c r="D267" s="43">
        <v>4</v>
      </c>
      <c r="E267" s="43" t="s">
        <v>78</v>
      </c>
    </row>
    <row r="268" spans="1:5" ht="23.25">
      <c r="A268" s="50" t="s">
        <v>451</v>
      </c>
      <c r="B268" s="51" t="s">
        <v>142</v>
      </c>
      <c r="C268" s="46" t="s">
        <v>478</v>
      </c>
      <c r="D268" s="43">
        <v>5</v>
      </c>
      <c r="E268" s="43" t="s">
        <v>78</v>
      </c>
    </row>
    <row r="269" spans="1:5" ht="116.25">
      <c r="A269" s="50" t="s">
        <v>451</v>
      </c>
      <c r="B269" s="51" t="s">
        <v>143</v>
      </c>
      <c r="C269" s="46" t="s">
        <v>470</v>
      </c>
      <c r="D269" s="43">
        <v>2</v>
      </c>
      <c r="E269" s="43" t="s">
        <v>78</v>
      </c>
    </row>
    <row r="270" spans="1:5" ht="116.25">
      <c r="A270" s="50" t="s">
        <v>451</v>
      </c>
      <c r="B270" s="51" t="s">
        <v>144</v>
      </c>
      <c r="C270" s="46" t="s">
        <v>470</v>
      </c>
      <c r="D270" s="43">
        <v>3</v>
      </c>
      <c r="E270" s="43" t="s">
        <v>78</v>
      </c>
    </row>
    <row r="271" spans="1:5" ht="116.25">
      <c r="A271" s="50" t="s">
        <v>451</v>
      </c>
      <c r="B271" s="51" t="s">
        <v>145</v>
      </c>
      <c r="C271" s="46" t="s">
        <v>470</v>
      </c>
      <c r="D271" s="43">
        <v>4</v>
      </c>
      <c r="E271" s="43" t="s">
        <v>95</v>
      </c>
    </row>
    <row r="272" spans="1:5" ht="23.25">
      <c r="A272" s="50" t="s">
        <v>451</v>
      </c>
      <c r="B272" s="51" t="s">
        <v>146</v>
      </c>
      <c r="C272" s="46" t="s">
        <v>478</v>
      </c>
      <c r="D272" s="43">
        <v>1</v>
      </c>
      <c r="E272" s="43" t="s">
        <v>78</v>
      </c>
    </row>
    <row r="273" spans="1:5" ht="23.25">
      <c r="A273" s="50" t="s">
        <v>451</v>
      </c>
      <c r="B273" s="51" t="s">
        <v>147</v>
      </c>
      <c r="C273" s="46" t="s">
        <v>478</v>
      </c>
      <c r="D273" s="43">
        <v>2</v>
      </c>
      <c r="E273" s="43" t="s">
        <v>78</v>
      </c>
    </row>
    <row r="274" spans="1:5" ht="23.25">
      <c r="A274" s="50" t="s">
        <v>451</v>
      </c>
      <c r="B274" s="51" t="s">
        <v>148</v>
      </c>
      <c r="C274" s="46" t="s">
        <v>478</v>
      </c>
      <c r="D274" s="43">
        <v>3</v>
      </c>
      <c r="E274" s="43" t="s">
        <v>78</v>
      </c>
    </row>
    <row r="275" spans="1:5" ht="23.25">
      <c r="A275" s="50" t="s">
        <v>451</v>
      </c>
      <c r="B275" s="51" t="s">
        <v>149</v>
      </c>
      <c r="C275" s="46" t="s">
        <v>478</v>
      </c>
      <c r="D275" s="43">
        <v>3</v>
      </c>
      <c r="E275" s="43" t="s">
        <v>78</v>
      </c>
    </row>
    <row r="276" spans="1:5" ht="23.25">
      <c r="A276" s="50" t="s">
        <v>451</v>
      </c>
      <c r="B276" s="52" t="s">
        <v>150</v>
      </c>
      <c r="C276" s="46" t="s">
        <v>478</v>
      </c>
      <c r="D276" s="43">
        <v>4</v>
      </c>
      <c r="E276" s="43" t="s">
        <v>78</v>
      </c>
    </row>
    <row r="277" spans="1:5" ht="23.25">
      <c r="A277" s="50" t="s">
        <v>451</v>
      </c>
      <c r="B277" s="52" t="s">
        <v>151</v>
      </c>
      <c r="C277" s="46" t="s">
        <v>478</v>
      </c>
      <c r="D277" s="43">
        <v>5</v>
      </c>
      <c r="E277" s="43" t="s">
        <v>78</v>
      </c>
    </row>
    <row r="278" spans="1:5" ht="23.25">
      <c r="A278" s="50" t="s">
        <v>451</v>
      </c>
      <c r="B278" s="51" t="s">
        <v>152</v>
      </c>
      <c r="C278" s="46" t="s">
        <v>478</v>
      </c>
      <c r="D278" s="43">
        <v>2</v>
      </c>
      <c r="E278" s="43" t="s">
        <v>78</v>
      </c>
    </row>
    <row r="279" spans="1:5" ht="23.25">
      <c r="A279" s="50" t="s">
        <v>451</v>
      </c>
      <c r="B279" s="51" t="s">
        <v>153</v>
      </c>
      <c r="C279" s="46" t="s">
        <v>478</v>
      </c>
      <c r="D279" s="43">
        <v>3</v>
      </c>
      <c r="E279" s="43" t="s">
        <v>78</v>
      </c>
    </row>
    <row r="280" spans="1:5" ht="23.25">
      <c r="A280" s="50" t="s">
        <v>451</v>
      </c>
      <c r="B280" s="51" t="s">
        <v>154</v>
      </c>
      <c r="C280" s="46" t="s">
        <v>478</v>
      </c>
      <c r="D280" s="43">
        <v>4</v>
      </c>
      <c r="E280" s="43" t="s">
        <v>78</v>
      </c>
    </row>
    <row r="281" spans="1:5" ht="116.25">
      <c r="A281" s="50" t="s">
        <v>451</v>
      </c>
      <c r="B281" s="51" t="s">
        <v>155</v>
      </c>
      <c r="C281" s="46" t="s">
        <v>470</v>
      </c>
      <c r="D281" s="43">
        <v>2</v>
      </c>
      <c r="E281" s="43" t="s">
        <v>78</v>
      </c>
    </row>
    <row r="282" spans="1:5" ht="116.25">
      <c r="A282" s="50" t="s">
        <v>451</v>
      </c>
      <c r="B282" s="51" t="s">
        <v>156</v>
      </c>
      <c r="C282" s="46" t="s">
        <v>470</v>
      </c>
      <c r="D282" s="43">
        <v>3</v>
      </c>
      <c r="E282" s="43" t="s">
        <v>78</v>
      </c>
    </row>
    <row r="283" spans="1:5" ht="116.25">
      <c r="A283" s="50" t="s">
        <v>451</v>
      </c>
      <c r="B283" s="51" t="s">
        <v>157</v>
      </c>
      <c r="C283" s="46" t="s">
        <v>470</v>
      </c>
      <c r="D283" s="43">
        <v>4</v>
      </c>
      <c r="E283" s="43" t="s">
        <v>78</v>
      </c>
    </row>
    <row r="284" spans="1:5" ht="23.25">
      <c r="A284" s="50" t="s">
        <v>451</v>
      </c>
      <c r="B284" s="51" t="s">
        <v>158</v>
      </c>
      <c r="C284" s="46" t="s">
        <v>478</v>
      </c>
      <c r="D284" s="43">
        <v>2</v>
      </c>
      <c r="E284" s="43" t="s">
        <v>78</v>
      </c>
    </row>
    <row r="285" spans="1:5" ht="23.25">
      <c r="A285" s="50" t="s">
        <v>451</v>
      </c>
      <c r="B285" s="51" t="s">
        <v>159</v>
      </c>
      <c r="C285" s="46" t="s">
        <v>478</v>
      </c>
      <c r="D285" s="43">
        <v>2</v>
      </c>
      <c r="E285" s="43" t="s">
        <v>78</v>
      </c>
    </row>
    <row r="286" spans="1:5" ht="23.25">
      <c r="A286" s="50" t="s">
        <v>451</v>
      </c>
      <c r="B286" s="56" t="s">
        <v>160</v>
      </c>
      <c r="C286" s="46" t="s">
        <v>478</v>
      </c>
      <c r="D286" s="43">
        <v>2</v>
      </c>
      <c r="E286" s="43" t="s">
        <v>78</v>
      </c>
    </row>
    <row r="287" spans="1:5" ht="23.25">
      <c r="A287" s="50" t="s">
        <v>451</v>
      </c>
      <c r="B287" s="56" t="s">
        <v>161</v>
      </c>
      <c r="C287" s="46" t="s">
        <v>478</v>
      </c>
      <c r="D287" s="43">
        <v>3</v>
      </c>
      <c r="E287" s="43" t="s">
        <v>78</v>
      </c>
    </row>
    <row r="288" spans="1:5" ht="116.25">
      <c r="A288" s="50" t="s">
        <v>451</v>
      </c>
      <c r="B288" s="56" t="s">
        <v>162</v>
      </c>
      <c r="C288" s="46" t="s">
        <v>470</v>
      </c>
      <c r="D288" s="43">
        <v>3</v>
      </c>
      <c r="E288" s="43" t="s">
        <v>78</v>
      </c>
    </row>
    <row r="289" spans="1:5" ht="116.25">
      <c r="A289" s="50" t="s">
        <v>451</v>
      </c>
      <c r="B289" s="51" t="s">
        <v>164</v>
      </c>
      <c r="C289" s="46" t="s">
        <v>470</v>
      </c>
      <c r="D289" s="43">
        <v>3</v>
      </c>
      <c r="E289" s="43" t="s">
        <v>78</v>
      </c>
    </row>
    <row r="290" spans="1:5" ht="116.25">
      <c r="A290" s="50" t="s">
        <v>451</v>
      </c>
      <c r="B290" s="51" t="s">
        <v>165</v>
      </c>
      <c r="C290" s="46" t="s">
        <v>470</v>
      </c>
      <c r="D290" s="43">
        <v>4</v>
      </c>
      <c r="E290" s="43" t="s">
        <v>78</v>
      </c>
    </row>
    <row r="291" spans="1:5" ht="116.25">
      <c r="A291" s="50" t="s">
        <v>451</v>
      </c>
      <c r="B291" s="51" t="s">
        <v>166</v>
      </c>
      <c r="C291" s="46" t="s">
        <v>470</v>
      </c>
      <c r="D291" s="43">
        <v>5</v>
      </c>
      <c r="E291" s="43" t="s">
        <v>78</v>
      </c>
    </row>
    <row r="292" spans="1:5" ht="116.25">
      <c r="A292" s="50" t="s">
        <v>451</v>
      </c>
      <c r="B292" s="51" t="s">
        <v>167</v>
      </c>
      <c r="C292" s="46" t="s">
        <v>470</v>
      </c>
      <c r="D292" s="43">
        <v>3</v>
      </c>
      <c r="E292" s="43" t="s">
        <v>78</v>
      </c>
    </row>
    <row r="293" spans="1:5" ht="116.25">
      <c r="A293" s="50" t="s">
        <v>451</v>
      </c>
      <c r="B293" s="51" t="s">
        <v>168</v>
      </c>
      <c r="C293" s="46" t="s">
        <v>470</v>
      </c>
      <c r="D293" s="43">
        <v>1</v>
      </c>
      <c r="E293" s="43" t="s">
        <v>78</v>
      </c>
    </row>
    <row r="294" spans="1:5" ht="116.25">
      <c r="A294" s="50" t="s">
        <v>451</v>
      </c>
      <c r="B294" s="51" t="s">
        <v>169</v>
      </c>
      <c r="C294" s="46" t="s">
        <v>470</v>
      </c>
      <c r="D294" s="43">
        <v>2</v>
      </c>
      <c r="E294" s="43" t="s">
        <v>78</v>
      </c>
    </row>
    <row r="295" spans="1:5" ht="116.25">
      <c r="A295" s="50" t="s">
        <v>451</v>
      </c>
      <c r="B295" s="51" t="s">
        <v>170</v>
      </c>
      <c r="C295" s="46" t="s">
        <v>470</v>
      </c>
      <c r="D295" s="43">
        <v>3</v>
      </c>
      <c r="E295" s="43" t="s">
        <v>78</v>
      </c>
    </row>
    <row r="296" spans="1:5" ht="116.25">
      <c r="A296" s="50" t="s">
        <v>451</v>
      </c>
      <c r="B296" s="51" t="s">
        <v>171</v>
      </c>
      <c r="C296" s="46" t="s">
        <v>470</v>
      </c>
      <c r="D296" s="43">
        <v>2</v>
      </c>
      <c r="E296" s="43" t="s">
        <v>78</v>
      </c>
    </row>
    <row r="297" spans="1:5" ht="116.25">
      <c r="A297" s="50" t="s">
        <v>451</v>
      </c>
      <c r="B297" s="51" t="s">
        <v>172</v>
      </c>
      <c r="C297" s="46" t="s">
        <v>470</v>
      </c>
      <c r="D297" s="43">
        <v>3</v>
      </c>
      <c r="E297" s="43" t="s">
        <v>78</v>
      </c>
    </row>
    <row r="298" spans="1:5" ht="116.25">
      <c r="A298" s="50" t="s">
        <v>451</v>
      </c>
      <c r="B298" s="51" t="s">
        <v>173</v>
      </c>
      <c r="C298" s="46" t="s">
        <v>470</v>
      </c>
      <c r="D298" s="43">
        <v>4</v>
      </c>
      <c r="E298" s="43" t="s">
        <v>78</v>
      </c>
    </row>
    <row r="299" spans="1:5" ht="23.25">
      <c r="A299" s="50" t="s">
        <v>451</v>
      </c>
      <c r="B299" s="51" t="s">
        <v>338</v>
      </c>
      <c r="C299" s="46" t="s">
        <v>478</v>
      </c>
      <c r="D299" s="43">
        <v>2</v>
      </c>
      <c r="E299" s="43" t="s">
        <v>78</v>
      </c>
    </row>
    <row r="300" spans="1:5" ht="23.25">
      <c r="A300" s="50" t="s">
        <v>451</v>
      </c>
      <c r="B300" s="51" t="s">
        <v>339</v>
      </c>
      <c r="C300" s="46" t="s">
        <v>478</v>
      </c>
      <c r="D300" s="43">
        <v>2</v>
      </c>
      <c r="E300" s="43" t="s">
        <v>78</v>
      </c>
    </row>
    <row r="301" spans="1:5" ht="23.25">
      <c r="A301" s="50" t="s">
        <v>451</v>
      </c>
      <c r="B301" s="51" t="s">
        <v>340</v>
      </c>
      <c r="C301" s="46" t="s">
        <v>478</v>
      </c>
      <c r="D301" s="43">
        <v>3</v>
      </c>
      <c r="E301" s="43" t="s">
        <v>95</v>
      </c>
    </row>
    <row r="302" spans="1:5" ht="23.25">
      <c r="A302" s="50" t="s">
        <v>451</v>
      </c>
      <c r="B302" s="51" t="s">
        <v>341</v>
      </c>
      <c r="C302" s="46" t="s">
        <v>478</v>
      </c>
      <c r="D302" s="43">
        <v>2</v>
      </c>
      <c r="E302" s="43" t="s">
        <v>78</v>
      </c>
    </row>
    <row r="303" spans="1:5" ht="23.25">
      <c r="A303" s="50" t="s">
        <v>451</v>
      </c>
      <c r="B303" s="51" t="s">
        <v>342</v>
      </c>
      <c r="C303" s="46" t="s">
        <v>478</v>
      </c>
      <c r="D303" s="43">
        <v>3</v>
      </c>
      <c r="E303" s="43" t="s">
        <v>78</v>
      </c>
    </row>
    <row r="304" spans="1:5" ht="23.25">
      <c r="A304" s="50" t="s">
        <v>451</v>
      </c>
      <c r="B304" s="51" t="s">
        <v>343</v>
      </c>
      <c r="C304" s="46" t="s">
        <v>478</v>
      </c>
      <c r="D304" s="43">
        <v>4</v>
      </c>
      <c r="E304" s="43" t="s">
        <v>95</v>
      </c>
    </row>
    <row r="305" spans="1:5" ht="116.25">
      <c r="A305" s="50" t="s">
        <v>451</v>
      </c>
      <c r="B305" s="51" t="s">
        <v>344</v>
      </c>
      <c r="C305" s="46" t="s">
        <v>470</v>
      </c>
      <c r="D305" s="43">
        <v>2</v>
      </c>
      <c r="E305" s="43" t="s">
        <v>78</v>
      </c>
    </row>
    <row r="306" spans="1:5" ht="116.25">
      <c r="A306" s="50" t="s">
        <v>451</v>
      </c>
      <c r="B306" s="51" t="s">
        <v>345</v>
      </c>
      <c r="C306" s="46" t="s">
        <v>470</v>
      </c>
      <c r="D306" s="43">
        <v>2</v>
      </c>
      <c r="E306" s="43" t="s">
        <v>78</v>
      </c>
    </row>
    <row r="307" spans="1:5" ht="116.25">
      <c r="A307" s="50" t="s">
        <v>451</v>
      </c>
      <c r="B307" s="51" t="s">
        <v>346</v>
      </c>
      <c r="C307" s="46" t="s">
        <v>470</v>
      </c>
      <c r="D307" s="43">
        <v>3</v>
      </c>
      <c r="E307" s="43" t="s">
        <v>78</v>
      </c>
    </row>
    <row r="308" spans="1:5" ht="116.25">
      <c r="A308" s="50" t="s">
        <v>451</v>
      </c>
      <c r="B308" s="51" t="s">
        <v>347</v>
      </c>
      <c r="C308" s="46" t="s">
        <v>470</v>
      </c>
      <c r="D308" s="43">
        <v>2</v>
      </c>
      <c r="E308" s="43" t="s">
        <v>78</v>
      </c>
    </row>
    <row r="309" spans="1:5" ht="116.25">
      <c r="A309" s="50" t="s">
        <v>451</v>
      </c>
      <c r="B309" s="52" t="s">
        <v>348</v>
      </c>
      <c r="C309" s="46" t="s">
        <v>470</v>
      </c>
      <c r="D309" s="43">
        <v>3</v>
      </c>
      <c r="E309" s="43" t="s">
        <v>78</v>
      </c>
    </row>
    <row r="310" spans="1:5" ht="116.25">
      <c r="A310" s="50" t="s">
        <v>451</v>
      </c>
      <c r="B310" s="52" t="s">
        <v>349</v>
      </c>
      <c r="C310" s="46" t="s">
        <v>470</v>
      </c>
      <c r="D310" s="43">
        <v>4</v>
      </c>
      <c r="E310" s="43" t="s">
        <v>78</v>
      </c>
    </row>
    <row r="311" spans="1:5" ht="116.25">
      <c r="A311" s="50" t="s">
        <v>451</v>
      </c>
      <c r="B311" s="51" t="s">
        <v>471</v>
      </c>
      <c r="C311" s="46" t="s">
        <v>470</v>
      </c>
      <c r="D311" s="43">
        <v>1</v>
      </c>
      <c r="E311" s="43"/>
    </row>
    <row r="312" spans="1:5" ht="116.25">
      <c r="A312" s="50" t="s">
        <v>451</v>
      </c>
      <c r="B312" s="51" t="s">
        <v>472</v>
      </c>
      <c r="C312" s="46" t="s">
        <v>470</v>
      </c>
      <c r="D312" s="43">
        <v>2</v>
      </c>
      <c r="E312" s="43"/>
    </row>
    <row r="313" spans="1:5" ht="116.25">
      <c r="A313" s="50" t="s">
        <v>451</v>
      </c>
      <c r="B313" s="51" t="s">
        <v>473</v>
      </c>
      <c r="C313" s="46" t="s">
        <v>470</v>
      </c>
      <c r="D313" s="43">
        <v>3</v>
      </c>
      <c r="E313" s="43"/>
    </row>
    <row r="314" spans="1:5" ht="116.25">
      <c r="A314" s="50" t="s">
        <v>451</v>
      </c>
      <c r="B314" s="51" t="s">
        <v>474</v>
      </c>
      <c r="C314" s="46" t="s">
        <v>470</v>
      </c>
      <c r="D314" s="43">
        <v>4</v>
      </c>
      <c r="E314" s="43"/>
    </row>
    <row r="315" spans="1:5" ht="116.25">
      <c r="A315" s="50" t="s">
        <v>451</v>
      </c>
      <c r="B315" s="51" t="s">
        <v>475</v>
      </c>
      <c r="C315" s="46" t="s">
        <v>470</v>
      </c>
      <c r="D315" s="43">
        <v>5</v>
      </c>
      <c r="E315" s="43"/>
    </row>
    <row r="316" spans="1:5" ht="23.25">
      <c r="A316" s="50"/>
      <c r="B316" s="52"/>
      <c r="C316" s="46"/>
      <c r="D316" s="43"/>
      <c r="E316" s="43"/>
    </row>
    <row r="317" spans="1:5" ht="23.25">
      <c r="A317" s="50"/>
      <c r="B317" s="52"/>
      <c r="C317" s="46"/>
      <c r="D317" s="43"/>
      <c r="E317" s="43"/>
    </row>
    <row r="318" spans="1:5" ht="23.25">
      <c r="A318" s="50"/>
      <c r="B318" s="52"/>
      <c r="C318" s="46"/>
      <c r="D318" s="43"/>
      <c r="E318" s="43"/>
    </row>
    <row r="319" spans="1:5" ht="116.25">
      <c r="A319" s="50" t="s">
        <v>452</v>
      </c>
      <c r="B319" s="52" t="s">
        <v>322</v>
      </c>
      <c r="C319" s="46" t="s">
        <v>470</v>
      </c>
      <c r="D319" s="43">
        <v>2</v>
      </c>
      <c r="E319" s="43" t="s">
        <v>78</v>
      </c>
    </row>
    <row r="320" spans="1:5" ht="116.25">
      <c r="A320" s="50" t="s">
        <v>452</v>
      </c>
      <c r="B320" s="51" t="s">
        <v>323</v>
      </c>
      <c r="C320" s="46" t="s">
        <v>470</v>
      </c>
      <c r="D320" s="43">
        <v>3</v>
      </c>
      <c r="E320" s="43" t="s">
        <v>78</v>
      </c>
    </row>
    <row r="321" spans="1:5" ht="116.25">
      <c r="A321" s="50" t="s">
        <v>452</v>
      </c>
      <c r="B321" s="51" t="s">
        <v>324</v>
      </c>
      <c r="C321" s="46" t="s">
        <v>470</v>
      </c>
      <c r="D321" s="43">
        <v>4</v>
      </c>
      <c r="E321" s="43" t="s">
        <v>95</v>
      </c>
    </row>
    <row r="322" spans="1:5" ht="116.25">
      <c r="A322" s="50" t="s">
        <v>452</v>
      </c>
      <c r="B322" s="51" t="s">
        <v>325</v>
      </c>
      <c r="C322" s="46" t="s">
        <v>470</v>
      </c>
      <c r="D322" s="43">
        <v>2</v>
      </c>
      <c r="E322" s="43" t="s">
        <v>78</v>
      </c>
    </row>
    <row r="323" spans="1:5" ht="116.25">
      <c r="A323" s="50" t="s">
        <v>452</v>
      </c>
      <c r="B323" s="51" t="s">
        <v>326</v>
      </c>
      <c r="C323" s="46" t="s">
        <v>470</v>
      </c>
      <c r="D323" s="43">
        <v>3</v>
      </c>
      <c r="E323" s="43" t="s">
        <v>78</v>
      </c>
    </row>
    <row r="324" spans="1:5" ht="116.25">
      <c r="A324" s="50" t="s">
        <v>452</v>
      </c>
      <c r="B324" s="51" t="s">
        <v>327</v>
      </c>
      <c r="C324" s="46" t="s">
        <v>470</v>
      </c>
      <c r="D324" s="43">
        <v>4</v>
      </c>
      <c r="E324" s="43" t="s">
        <v>95</v>
      </c>
    </row>
    <row r="325" spans="1:5" ht="23.25">
      <c r="A325" s="50" t="s">
        <v>452</v>
      </c>
      <c r="B325" s="51" t="s">
        <v>328</v>
      </c>
      <c r="C325" s="46" t="s">
        <v>478</v>
      </c>
      <c r="D325" s="43">
        <v>2</v>
      </c>
      <c r="E325" s="43" t="s">
        <v>78</v>
      </c>
    </row>
    <row r="326" spans="1:5" ht="23.25">
      <c r="A326" s="50" t="s">
        <v>452</v>
      </c>
      <c r="B326" s="51" t="s">
        <v>329</v>
      </c>
      <c r="C326" s="46" t="s">
        <v>478</v>
      </c>
      <c r="D326" s="43">
        <v>3</v>
      </c>
      <c r="E326" s="43" t="s">
        <v>78</v>
      </c>
    </row>
    <row r="327" spans="1:5" ht="23.25">
      <c r="A327" s="50" t="s">
        <v>452</v>
      </c>
      <c r="B327" s="51" t="s">
        <v>330</v>
      </c>
      <c r="C327" s="46" t="s">
        <v>478</v>
      </c>
      <c r="D327" s="43">
        <v>4</v>
      </c>
      <c r="E327" s="43" t="s">
        <v>95</v>
      </c>
    </row>
    <row r="328" spans="1:5" ht="116.25">
      <c r="A328" s="50" t="s">
        <v>452</v>
      </c>
      <c r="B328" s="51" t="s">
        <v>331</v>
      </c>
      <c r="C328" s="46" t="s">
        <v>470</v>
      </c>
      <c r="D328" s="43">
        <v>2</v>
      </c>
      <c r="E328" s="43" t="s">
        <v>78</v>
      </c>
    </row>
    <row r="329" spans="1:5" ht="116.25">
      <c r="A329" s="50" t="s">
        <v>452</v>
      </c>
      <c r="B329" s="51" t="s">
        <v>332</v>
      </c>
      <c r="C329" s="46" t="s">
        <v>470</v>
      </c>
      <c r="D329" s="43">
        <v>2</v>
      </c>
      <c r="E329" s="43" t="s">
        <v>78</v>
      </c>
    </row>
    <row r="330" spans="1:5" ht="116.25">
      <c r="A330" s="50" t="s">
        <v>452</v>
      </c>
      <c r="B330" s="51" t="s">
        <v>333</v>
      </c>
      <c r="C330" s="46" t="s">
        <v>470</v>
      </c>
      <c r="D330" s="43">
        <v>3</v>
      </c>
      <c r="E330" s="43" t="s">
        <v>78</v>
      </c>
    </row>
    <row r="331" spans="1:5" ht="23.25">
      <c r="A331" s="50" t="s">
        <v>452</v>
      </c>
      <c r="B331" s="51" t="s">
        <v>334</v>
      </c>
      <c r="C331" s="46" t="s">
        <v>478</v>
      </c>
      <c r="D331" s="43">
        <v>2</v>
      </c>
      <c r="E331" s="43" t="s">
        <v>78</v>
      </c>
    </row>
    <row r="332" spans="1:5" ht="23.25">
      <c r="A332" s="50" t="s">
        <v>452</v>
      </c>
      <c r="B332" s="51" t="s">
        <v>335</v>
      </c>
      <c r="C332" s="46" t="s">
        <v>478</v>
      </c>
      <c r="D332" s="43">
        <v>3</v>
      </c>
      <c r="E332" s="43" t="s">
        <v>78</v>
      </c>
    </row>
    <row r="333" spans="1:5" ht="116.25">
      <c r="A333" s="50" t="s">
        <v>452</v>
      </c>
      <c r="B333" s="51" t="s">
        <v>336</v>
      </c>
      <c r="C333" s="46" t="s">
        <v>470</v>
      </c>
      <c r="D333" s="43">
        <v>3</v>
      </c>
      <c r="E333" s="43" t="s">
        <v>78</v>
      </c>
    </row>
    <row r="334" spans="1:5" ht="116.25">
      <c r="A334" s="50" t="s">
        <v>452</v>
      </c>
      <c r="B334" s="51" t="s">
        <v>337</v>
      </c>
      <c r="C334" s="46" t="s">
        <v>470</v>
      </c>
      <c r="D334" s="43">
        <v>2</v>
      </c>
      <c r="E334" s="43" t="s">
        <v>78</v>
      </c>
    </row>
    <row r="335" spans="1:5" ht="23.25">
      <c r="A335" s="50" t="s">
        <v>452</v>
      </c>
      <c r="B335" s="51" t="s">
        <v>416</v>
      </c>
      <c r="C335" s="46" t="s">
        <v>467</v>
      </c>
      <c r="D335" s="43">
        <v>3</v>
      </c>
      <c r="E335" s="43" t="s">
        <v>78</v>
      </c>
    </row>
    <row r="336" spans="1:5" ht="116.25">
      <c r="A336" s="50" t="s">
        <v>452</v>
      </c>
      <c r="B336" s="51" t="s">
        <v>417</v>
      </c>
      <c r="C336" s="46" t="s">
        <v>470</v>
      </c>
      <c r="D336" s="43">
        <v>3</v>
      </c>
      <c r="E336" s="43" t="s">
        <v>78</v>
      </c>
    </row>
    <row r="337" spans="1:5" ht="116.25">
      <c r="A337" s="50" t="s">
        <v>452</v>
      </c>
      <c r="B337" s="51" t="s">
        <v>471</v>
      </c>
      <c r="C337" s="46" t="s">
        <v>470</v>
      </c>
      <c r="D337" s="43">
        <v>1</v>
      </c>
      <c r="E337" s="43"/>
    </row>
    <row r="338" spans="1:5" ht="116.25">
      <c r="A338" s="50" t="s">
        <v>452</v>
      </c>
      <c r="B338" s="51" t="s">
        <v>472</v>
      </c>
      <c r="C338" s="46" t="s">
        <v>470</v>
      </c>
      <c r="D338" s="43">
        <v>2</v>
      </c>
      <c r="E338" s="43"/>
    </row>
    <row r="339" spans="1:5" ht="116.25">
      <c r="A339" s="50" t="s">
        <v>452</v>
      </c>
      <c r="B339" s="51" t="s">
        <v>473</v>
      </c>
      <c r="C339" s="46" t="s">
        <v>470</v>
      </c>
      <c r="D339" s="43">
        <v>3</v>
      </c>
      <c r="E339" s="43"/>
    </row>
    <row r="340" spans="1:5" ht="116.25">
      <c r="A340" s="50" t="s">
        <v>452</v>
      </c>
      <c r="B340" s="51" t="s">
        <v>474</v>
      </c>
      <c r="C340" s="46" t="s">
        <v>470</v>
      </c>
      <c r="D340" s="43">
        <v>4</v>
      </c>
      <c r="E340" s="43"/>
    </row>
    <row r="341" spans="1:5" ht="116.25">
      <c r="A341" s="50" t="s">
        <v>452</v>
      </c>
      <c r="B341" s="51" t="s">
        <v>475</v>
      </c>
      <c r="C341" s="46" t="s">
        <v>470</v>
      </c>
      <c r="D341" s="43">
        <v>5</v>
      </c>
      <c r="E341" s="43"/>
    </row>
    <row r="342" spans="1:5" ht="23.25">
      <c r="A342" s="50"/>
      <c r="B342" s="51"/>
      <c r="C342" s="46"/>
      <c r="D342" s="43"/>
      <c r="E342" s="43"/>
    </row>
    <row r="343" spans="1:5" ht="23.25">
      <c r="A343" s="50"/>
      <c r="B343" s="51"/>
      <c r="C343" s="46"/>
      <c r="D343" s="43"/>
      <c r="E343" s="43"/>
    </row>
    <row r="344" spans="1:5" ht="23.25">
      <c r="A344" s="50"/>
      <c r="B344" s="51"/>
      <c r="C344" s="46"/>
      <c r="D344" s="43"/>
      <c r="E344" s="43"/>
    </row>
    <row r="345" spans="1:5" ht="23.25">
      <c r="A345" s="50" t="s">
        <v>453</v>
      </c>
      <c r="B345" s="51" t="s">
        <v>243</v>
      </c>
      <c r="C345" s="46" t="s">
        <v>478</v>
      </c>
      <c r="D345" s="43">
        <v>3</v>
      </c>
      <c r="E345" s="43" t="s">
        <v>78</v>
      </c>
    </row>
    <row r="346" spans="1:5" ht="23.25">
      <c r="A346" s="50" t="s">
        <v>453</v>
      </c>
      <c r="B346" s="51" t="s">
        <v>244</v>
      </c>
      <c r="C346" s="46" t="s">
        <v>478</v>
      </c>
      <c r="D346" s="43">
        <v>4</v>
      </c>
      <c r="E346" s="43" t="s">
        <v>78</v>
      </c>
    </row>
    <row r="347" spans="1:5" ht="116.25">
      <c r="A347" s="50" t="s">
        <v>453</v>
      </c>
      <c r="B347" s="51" t="s">
        <v>245</v>
      </c>
      <c r="C347" s="46" t="s">
        <v>470</v>
      </c>
      <c r="D347" s="43">
        <v>3</v>
      </c>
      <c r="E347" s="43" t="s">
        <v>78</v>
      </c>
    </row>
    <row r="348" spans="1:5" ht="69.75">
      <c r="A348" s="50" t="s">
        <v>453</v>
      </c>
      <c r="B348" s="51" t="s">
        <v>246</v>
      </c>
      <c r="C348" s="46" t="s">
        <v>466</v>
      </c>
      <c r="D348" s="43">
        <v>3</v>
      </c>
      <c r="E348" s="43" t="s">
        <v>78</v>
      </c>
    </row>
    <row r="349" spans="1:5" ht="23.25">
      <c r="A349" s="50" t="s">
        <v>453</v>
      </c>
      <c r="B349" s="51" t="s">
        <v>247</v>
      </c>
      <c r="C349" s="46" t="s">
        <v>478</v>
      </c>
      <c r="D349" s="43">
        <v>3</v>
      </c>
      <c r="E349" s="43" t="s">
        <v>78</v>
      </c>
    </row>
    <row r="350" spans="1:5" ht="23.25">
      <c r="A350" s="50" t="s">
        <v>453</v>
      </c>
      <c r="B350" s="51" t="s">
        <v>248</v>
      </c>
      <c r="C350" s="46" t="s">
        <v>478</v>
      </c>
      <c r="D350" s="43">
        <v>3</v>
      </c>
      <c r="E350" s="43" t="s">
        <v>78</v>
      </c>
    </row>
    <row r="351" spans="1:5" ht="23.25">
      <c r="A351" s="50" t="s">
        <v>453</v>
      </c>
      <c r="B351" s="51" t="s">
        <v>249</v>
      </c>
      <c r="C351" s="46" t="s">
        <v>478</v>
      </c>
      <c r="D351" s="43">
        <v>4</v>
      </c>
      <c r="E351" s="43" t="s">
        <v>78</v>
      </c>
    </row>
    <row r="352" spans="1:5" ht="23.25">
      <c r="A352" s="50" t="s">
        <v>453</v>
      </c>
      <c r="B352" s="51" t="s">
        <v>250</v>
      </c>
      <c r="C352" s="46" t="s">
        <v>478</v>
      </c>
      <c r="D352" s="43">
        <v>3</v>
      </c>
      <c r="E352" s="43" t="s">
        <v>78</v>
      </c>
    </row>
    <row r="353" spans="1:5" ht="23.25">
      <c r="A353" s="50" t="s">
        <v>453</v>
      </c>
      <c r="B353" s="51" t="s">
        <v>251</v>
      </c>
      <c r="C353" s="46" t="s">
        <v>478</v>
      </c>
      <c r="D353" s="43">
        <v>4</v>
      </c>
      <c r="E353" s="43" t="s">
        <v>78</v>
      </c>
    </row>
    <row r="354" spans="1:5" ht="23.25">
      <c r="A354" s="50" t="s">
        <v>453</v>
      </c>
      <c r="B354" s="57" t="s">
        <v>350</v>
      </c>
      <c r="C354" s="46" t="s">
        <v>478</v>
      </c>
      <c r="D354" s="43">
        <v>3</v>
      </c>
      <c r="E354" s="43" t="s">
        <v>78</v>
      </c>
    </row>
    <row r="355" spans="1:5" ht="23.25">
      <c r="A355" s="50" t="s">
        <v>453</v>
      </c>
      <c r="B355" s="61" t="s">
        <v>351</v>
      </c>
      <c r="C355" s="46" t="s">
        <v>478</v>
      </c>
      <c r="D355" s="43">
        <v>3</v>
      </c>
      <c r="E355" s="43" t="s">
        <v>78</v>
      </c>
    </row>
    <row r="356" spans="1:5" ht="23.25">
      <c r="A356" s="50" t="s">
        <v>453</v>
      </c>
      <c r="B356" s="61" t="s">
        <v>352</v>
      </c>
      <c r="C356" s="46" t="s">
        <v>478</v>
      </c>
      <c r="D356" s="43">
        <v>2</v>
      </c>
      <c r="E356" s="43" t="s">
        <v>78</v>
      </c>
    </row>
    <row r="357" spans="1:5" ht="23.25">
      <c r="A357" s="50" t="s">
        <v>453</v>
      </c>
      <c r="B357" s="61" t="s">
        <v>353</v>
      </c>
      <c r="C357" s="46" t="s">
        <v>478</v>
      </c>
      <c r="D357" s="43">
        <v>3</v>
      </c>
      <c r="E357" s="43" t="s">
        <v>78</v>
      </c>
    </row>
    <row r="358" spans="1:5" ht="23.25">
      <c r="A358" s="50" t="s">
        <v>453</v>
      </c>
      <c r="B358" s="51" t="s">
        <v>354</v>
      </c>
      <c r="C358" s="46" t="s">
        <v>478</v>
      </c>
      <c r="D358" s="43">
        <v>4</v>
      </c>
      <c r="E358" s="43" t="s">
        <v>78</v>
      </c>
    </row>
    <row r="359" spans="1:5" ht="23.25">
      <c r="A359" s="50" t="s">
        <v>453</v>
      </c>
      <c r="B359" s="51" t="s">
        <v>355</v>
      </c>
      <c r="C359" s="46" t="s">
        <v>478</v>
      </c>
      <c r="D359" s="43">
        <v>3</v>
      </c>
      <c r="E359" s="43" t="s">
        <v>78</v>
      </c>
    </row>
    <row r="360" spans="1:5" ht="69.75">
      <c r="A360" s="50" t="s">
        <v>453</v>
      </c>
      <c r="B360" s="51" t="s">
        <v>356</v>
      </c>
      <c r="C360" s="46" t="s">
        <v>466</v>
      </c>
      <c r="D360" s="43"/>
      <c r="E360" s="43"/>
    </row>
    <row r="361" spans="1:5" ht="23.25">
      <c r="A361" s="50" t="s">
        <v>453</v>
      </c>
      <c r="B361" s="51" t="s">
        <v>357</v>
      </c>
      <c r="C361" s="46" t="s">
        <v>478</v>
      </c>
      <c r="D361" s="43">
        <v>4</v>
      </c>
      <c r="E361" s="43" t="s">
        <v>78</v>
      </c>
    </row>
    <row r="362" spans="1:5" ht="23.25">
      <c r="A362" s="50" t="s">
        <v>453</v>
      </c>
      <c r="B362" s="51" t="s">
        <v>358</v>
      </c>
      <c r="C362" s="46" t="s">
        <v>478</v>
      </c>
      <c r="D362" s="43">
        <v>5</v>
      </c>
      <c r="E362" s="43" t="s">
        <v>78</v>
      </c>
    </row>
    <row r="363" spans="1:5" ht="69.75">
      <c r="A363" s="50" t="s">
        <v>453</v>
      </c>
      <c r="B363" s="51" t="s">
        <v>359</v>
      </c>
      <c r="C363" s="46" t="s">
        <v>466</v>
      </c>
      <c r="D363" s="43">
        <v>3</v>
      </c>
      <c r="E363" s="43" t="s">
        <v>78</v>
      </c>
    </row>
    <row r="364" spans="1:5" ht="116.25">
      <c r="A364" s="50" t="s">
        <v>453</v>
      </c>
      <c r="B364" s="51" t="s">
        <v>471</v>
      </c>
      <c r="C364" s="46" t="s">
        <v>470</v>
      </c>
      <c r="D364" s="43">
        <v>1</v>
      </c>
      <c r="E364" s="43"/>
    </row>
    <row r="365" spans="1:5" ht="116.25">
      <c r="A365" s="50" t="s">
        <v>453</v>
      </c>
      <c r="B365" s="51" t="s">
        <v>472</v>
      </c>
      <c r="C365" s="46" t="s">
        <v>470</v>
      </c>
      <c r="D365" s="43">
        <v>2</v>
      </c>
      <c r="E365" s="43"/>
    </row>
    <row r="366" spans="1:5" ht="116.25">
      <c r="A366" s="50" t="s">
        <v>453</v>
      </c>
      <c r="B366" s="51" t="s">
        <v>473</v>
      </c>
      <c r="C366" s="46" t="s">
        <v>470</v>
      </c>
      <c r="D366" s="43">
        <v>3</v>
      </c>
      <c r="E366" s="43"/>
    </row>
    <row r="367" spans="1:5" ht="116.25">
      <c r="A367" s="50" t="s">
        <v>453</v>
      </c>
      <c r="B367" s="51" t="s">
        <v>474</v>
      </c>
      <c r="C367" s="46" t="s">
        <v>470</v>
      </c>
      <c r="D367" s="43">
        <v>4</v>
      </c>
      <c r="E367" s="43"/>
    </row>
    <row r="368" spans="1:5" ht="116.25">
      <c r="A368" s="50" t="s">
        <v>453</v>
      </c>
      <c r="B368" s="51" t="s">
        <v>475</v>
      </c>
      <c r="C368" s="46" t="s">
        <v>470</v>
      </c>
      <c r="D368" s="43">
        <v>5</v>
      </c>
      <c r="E368" s="43"/>
    </row>
    <row r="369" spans="1:5" ht="23.25">
      <c r="A369" s="50"/>
      <c r="B369" s="51"/>
      <c r="C369" s="46"/>
      <c r="D369" s="43"/>
      <c r="E369" s="43"/>
    </row>
    <row r="370" spans="1:5" ht="23.25">
      <c r="A370" s="50"/>
      <c r="B370" s="51"/>
      <c r="C370" s="46"/>
      <c r="D370" s="43"/>
      <c r="E370" s="43"/>
    </row>
    <row r="371" spans="1:5" ht="23.25">
      <c r="A371" s="50"/>
      <c r="B371" s="51"/>
      <c r="C371" s="46"/>
      <c r="D371" s="43"/>
      <c r="E371" s="43"/>
    </row>
    <row r="372" spans="1:5" ht="23.25">
      <c r="A372" s="50" t="s">
        <v>454</v>
      </c>
      <c r="B372" s="51" t="s">
        <v>215</v>
      </c>
      <c r="C372" s="46" t="s">
        <v>478</v>
      </c>
      <c r="D372" s="43">
        <v>2</v>
      </c>
      <c r="E372" s="43" t="s">
        <v>78</v>
      </c>
    </row>
    <row r="373" spans="1:5" ht="23.25">
      <c r="A373" s="50" t="s">
        <v>454</v>
      </c>
      <c r="B373" s="51" t="s">
        <v>216</v>
      </c>
      <c r="C373" s="46" t="s">
        <v>478</v>
      </c>
      <c r="D373" s="43">
        <v>3</v>
      </c>
      <c r="E373" s="43" t="s">
        <v>78</v>
      </c>
    </row>
    <row r="374" spans="1:5" ht="23.25">
      <c r="A374" s="50" t="s">
        <v>454</v>
      </c>
      <c r="B374" s="51" t="s">
        <v>217</v>
      </c>
      <c r="C374" s="46" t="s">
        <v>478</v>
      </c>
      <c r="D374" s="43">
        <v>4</v>
      </c>
      <c r="E374" s="43" t="s">
        <v>78</v>
      </c>
    </row>
    <row r="375" spans="1:5" ht="23.25">
      <c r="A375" s="50" t="s">
        <v>454</v>
      </c>
      <c r="B375" s="51" t="s">
        <v>218</v>
      </c>
      <c r="C375" s="46" t="s">
        <v>478</v>
      </c>
      <c r="D375" s="43">
        <v>2</v>
      </c>
      <c r="E375" s="43" t="s">
        <v>78</v>
      </c>
    </row>
    <row r="376" spans="1:5" ht="23.25">
      <c r="A376" s="50" t="s">
        <v>454</v>
      </c>
      <c r="B376" s="51" t="s">
        <v>219</v>
      </c>
      <c r="C376" s="46" t="s">
        <v>478</v>
      </c>
      <c r="D376" s="43">
        <v>3</v>
      </c>
      <c r="E376" s="43" t="s">
        <v>78</v>
      </c>
    </row>
    <row r="377" spans="1:5" ht="23.25">
      <c r="A377" s="50" t="s">
        <v>454</v>
      </c>
      <c r="B377" s="51" t="s">
        <v>220</v>
      </c>
      <c r="C377" s="46" t="s">
        <v>478</v>
      </c>
      <c r="D377" s="43">
        <v>4</v>
      </c>
      <c r="E377" s="43" t="s">
        <v>78</v>
      </c>
    </row>
    <row r="378" spans="1:5" ht="23.25">
      <c r="A378" s="50" t="s">
        <v>454</v>
      </c>
      <c r="B378" s="51" t="s">
        <v>221</v>
      </c>
      <c r="C378" s="46" t="s">
        <v>478</v>
      </c>
      <c r="D378" s="43">
        <v>2</v>
      </c>
      <c r="E378" s="43" t="s">
        <v>78</v>
      </c>
    </row>
    <row r="379" spans="1:5" ht="23.25">
      <c r="A379" s="50" t="s">
        <v>454</v>
      </c>
      <c r="B379" s="51" t="s">
        <v>222</v>
      </c>
      <c r="C379" s="46" t="s">
        <v>478</v>
      </c>
      <c r="D379" s="43">
        <v>3</v>
      </c>
      <c r="E379" s="43" t="s">
        <v>78</v>
      </c>
    </row>
    <row r="380" spans="1:5" ht="23.25">
      <c r="A380" s="50" t="s">
        <v>454</v>
      </c>
      <c r="B380" s="51" t="s">
        <v>223</v>
      </c>
      <c r="C380" s="46" t="s">
        <v>478</v>
      </c>
      <c r="D380" s="43">
        <v>4</v>
      </c>
      <c r="E380" s="43" t="s">
        <v>78</v>
      </c>
    </row>
    <row r="381" spans="1:5" ht="23.25">
      <c r="A381" s="50" t="s">
        <v>454</v>
      </c>
      <c r="B381" s="51" t="s">
        <v>224</v>
      </c>
      <c r="C381" s="46" t="s">
        <v>478</v>
      </c>
      <c r="D381" s="43">
        <v>2</v>
      </c>
      <c r="E381" s="43" t="s">
        <v>95</v>
      </c>
    </row>
    <row r="382" spans="1:5" ht="116.25">
      <c r="A382" s="50" t="s">
        <v>454</v>
      </c>
      <c r="B382" s="51" t="s">
        <v>225</v>
      </c>
      <c r="C382" s="46" t="s">
        <v>470</v>
      </c>
      <c r="D382" s="43">
        <v>2</v>
      </c>
      <c r="E382" s="43" t="s">
        <v>78</v>
      </c>
    </row>
    <row r="383" spans="1:5" ht="116.25">
      <c r="A383" s="50" t="s">
        <v>454</v>
      </c>
      <c r="B383" s="51" t="s">
        <v>226</v>
      </c>
      <c r="C383" s="46" t="s">
        <v>470</v>
      </c>
      <c r="D383" s="43">
        <v>3</v>
      </c>
      <c r="E383" s="43" t="s">
        <v>78</v>
      </c>
    </row>
    <row r="384" spans="1:5" ht="116.25">
      <c r="A384" s="50" t="s">
        <v>454</v>
      </c>
      <c r="B384" s="51" t="s">
        <v>227</v>
      </c>
      <c r="C384" s="46" t="s">
        <v>470</v>
      </c>
      <c r="D384" s="43">
        <v>4</v>
      </c>
      <c r="E384" s="43" t="s">
        <v>78</v>
      </c>
    </row>
    <row r="385" spans="1:5" ht="23.25">
      <c r="A385" s="50" t="s">
        <v>454</v>
      </c>
      <c r="B385" s="51" t="s">
        <v>228</v>
      </c>
      <c r="C385" s="46" t="s">
        <v>478</v>
      </c>
      <c r="D385" s="43">
        <v>2</v>
      </c>
      <c r="E385" s="43" t="s">
        <v>78</v>
      </c>
    </row>
    <row r="386" spans="1:5" ht="23.25">
      <c r="A386" s="50" t="s">
        <v>454</v>
      </c>
      <c r="B386" s="51" t="s">
        <v>229</v>
      </c>
      <c r="C386" s="46" t="s">
        <v>478</v>
      </c>
      <c r="D386" s="43">
        <v>3</v>
      </c>
      <c r="E386" s="43" t="s">
        <v>78</v>
      </c>
    </row>
    <row r="387" spans="1:5" ht="23.25">
      <c r="A387" s="50" t="s">
        <v>454</v>
      </c>
      <c r="B387" s="51" t="s">
        <v>230</v>
      </c>
      <c r="C387" s="46" t="s">
        <v>478</v>
      </c>
      <c r="D387" s="43">
        <v>4</v>
      </c>
      <c r="E387" s="43" t="s">
        <v>78</v>
      </c>
    </row>
    <row r="388" spans="1:5" ht="116.25">
      <c r="A388" s="50" t="s">
        <v>454</v>
      </c>
      <c r="B388" s="56" t="s">
        <v>439</v>
      </c>
      <c r="C388" s="46" t="s">
        <v>470</v>
      </c>
      <c r="D388" s="43">
        <v>3</v>
      </c>
      <c r="E388" s="43" t="s">
        <v>78</v>
      </c>
    </row>
    <row r="389" spans="1:5" ht="116.25">
      <c r="A389" s="50" t="s">
        <v>454</v>
      </c>
      <c r="B389" s="56" t="s">
        <v>440</v>
      </c>
      <c r="C389" s="46" t="s">
        <v>470</v>
      </c>
      <c r="D389" s="43">
        <v>2</v>
      </c>
      <c r="E389" s="43" t="s">
        <v>95</v>
      </c>
    </row>
    <row r="390" spans="1:5" ht="116.25">
      <c r="A390" s="50" t="s">
        <v>454</v>
      </c>
      <c r="B390" s="51" t="s">
        <v>471</v>
      </c>
      <c r="C390" s="46" t="s">
        <v>470</v>
      </c>
      <c r="D390" s="43">
        <v>1</v>
      </c>
      <c r="E390" s="43"/>
    </row>
    <row r="391" spans="1:5" ht="116.25">
      <c r="A391" s="50" t="s">
        <v>454</v>
      </c>
      <c r="B391" s="51" t="s">
        <v>472</v>
      </c>
      <c r="C391" s="46" t="s">
        <v>470</v>
      </c>
      <c r="D391" s="43">
        <v>2</v>
      </c>
      <c r="E391" s="43"/>
    </row>
    <row r="392" spans="1:5" ht="116.25">
      <c r="A392" s="50" t="s">
        <v>454</v>
      </c>
      <c r="B392" s="51" t="s">
        <v>473</v>
      </c>
      <c r="C392" s="46" t="s">
        <v>470</v>
      </c>
      <c r="D392" s="43">
        <v>3</v>
      </c>
      <c r="E392" s="43"/>
    </row>
    <row r="393" spans="1:5" ht="116.25">
      <c r="A393" s="50" t="s">
        <v>454</v>
      </c>
      <c r="B393" s="51" t="s">
        <v>474</v>
      </c>
      <c r="C393" s="46" t="s">
        <v>470</v>
      </c>
      <c r="D393" s="43">
        <v>4</v>
      </c>
      <c r="E393" s="43"/>
    </row>
    <row r="394" spans="1:5" ht="116.25">
      <c r="A394" s="50" t="s">
        <v>454</v>
      </c>
      <c r="B394" s="51" t="s">
        <v>475</v>
      </c>
      <c r="C394" s="46" t="s">
        <v>470</v>
      </c>
      <c r="D394" s="43">
        <v>5</v>
      </c>
      <c r="E394" s="43"/>
    </row>
    <row r="395" spans="1:5" ht="23.25">
      <c r="A395" s="50"/>
      <c r="B395" s="51"/>
      <c r="C395" s="46"/>
      <c r="D395" s="43"/>
      <c r="E395" s="43"/>
    </row>
    <row r="396" spans="1:5" ht="23.25">
      <c r="A396" s="50"/>
      <c r="B396" s="56"/>
      <c r="C396" s="46"/>
      <c r="D396" s="43"/>
      <c r="E396" s="43"/>
    </row>
    <row r="397" spans="1:5" ht="23.25">
      <c r="A397" s="50"/>
      <c r="B397" s="56"/>
      <c r="C397" s="46"/>
      <c r="D397" s="43"/>
      <c r="E397" s="43"/>
    </row>
    <row r="398" spans="1:5" ht="116.25">
      <c r="A398" s="50" t="s">
        <v>455</v>
      </c>
      <c r="B398" s="51" t="s">
        <v>264</v>
      </c>
      <c r="C398" s="46" t="s">
        <v>470</v>
      </c>
      <c r="D398" s="43">
        <v>5</v>
      </c>
      <c r="E398" s="43" t="s">
        <v>78</v>
      </c>
    </row>
    <row r="399" spans="1:5" ht="116.25">
      <c r="A399" s="50" t="s">
        <v>455</v>
      </c>
      <c r="B399" s="51" t="s">
        <v>265</v>
      </c>
      <c r="C399" s="46" t="s">
        <v>470</v>
      </c>
      <c r="D399" s="43">
        <v>3</v>
      </c>
      <c r="E399" s="43" t="s">
        <v>78</v>
      </c>
    </row>
    <row r="400" spans="1:5" ht="116.25">
      <c r="A400" s="50" t="s">
        <v>455</v>
      </c>
      <c r="B400" s="51" t="s">
        <v>471</v>
      </c>
      <c r="C400" s="46" t="s">
        <v>470</v>
      </c>
      <c r="D400" s="43">
        <v>1</v>
      </c>
      <c r="E400" s="43"/>
    </row>
    <row r="401" spans="1:5" ht="116.25">
      <c r="A401" s="50" t="s">
        <v>455</v>
      </c>
      <c r="B401" s="51" t="s">
        <v>472</v>
      </c>
      <c r="C401" s="46" t="s">
        <v>470</v>
      </c>
      <c r="D401" s="43">
        <v>2</v>
      </c>
      <c r="E401" s="43"/>
    </row>
    <row r="402" spans="1:5" ht="116.25">
      <c r="A402" s="50" t="s">
        <v>455</v>
      </c>
      <c r="B402" s="51" t="s">
        <v>473</v>
      </c>
      <c r="C402" s="46" t="s">
        <v>470</v>
      </c>
      <c r="D402" s="43">
        <v>3</v>
      </c>
      <c r="E402" s="43"/>
    </row>
    <row r="403" spans="1:5" ht="116.25">
      <c r="A403" s="50" t="s">
        <v>455</v>
      </c>
      <c r="B403" s="51" t="s">
        <v>474</v>
      </c>
      <c r="C403" s="46" t="s">
        <v>470</v>
      </c>
      <c r="D403" s="43">
        <v>4</v>
      </c>
      <c r="E403" s="43"/>
    </row>
    <row r="404" spans="1:5" ht="116.25">
      <c r="A404" s="50" t="s">
        <v>455</v>
      </c>
      <c r="B404" s="51" t="s">
        <v>475</v>
      </c>
      <c r="C404" s="46" t="s">
        <v>470</v>
      </c>
      <c r="D404" s="43">
        <v>5</v>
      </c>
      <c r="E404" s="43"/>
    </row>
    <row r="405" spans="1:5" ht="23.25">
      <c r="A405" s="50"/>
      <c r="B405" s="51"/>
      <c r="C405" s="46"/>
      <c r="D405" s="43"/>
      <c r="E405" s="43"/>
    </row>
    <row r="406" spans="1:5" ht="23.25">
      <c r="A406" s="50"/>
      <c r="B406" s="51"/>
      <c r="C406" s="46"/>
      <c r="D406" s="43"/>
      <c r="E406" s="43"/>
    </row>
    <row r="407" spans="1:5" ht="23.25">
      <c r="A407" s="50"/>
      <c r="B407" s="51"/>
      <c r="C407" s="46"/>
      <c r="D407" s="43"/>
      <c r="E407" s="43"/>
    </row>
    <row r="408" spans="1:5" ht="116.25">
      <c r="A408" s="50" t="s">
        <v>456</v>
      </c>
      <c r="B408" s="51" t="s">
        <v>163</v>
      </c>
      <c r="C408" s="46" t="s">
        <v>470</v>
      </c>
      <c r="D408" s="43">
        <v>1</v>
      </c>
      <c r="E408" s="43" t="s">
        <v>78</v>
      </c>
    </row>
    <row r="409" spans="1:5" ht="116.25">
      <c r="A409" s="50" t="s">
        <v>456</v>
      </c>
      <c r="B409" s="51" t="s">
        <v>174</v>
      </c>
      <c r="C409" s="46" t="s">
        <v>470</v>
      </c>
      <c r="D409" s="43">
        <v>2</v>
      </c>
      <c r="E409" s="43" t="s">
        <v>78</v>
      </c>
    </row>
    <row r="410" spans="1:5" ht="116.25">
      <c r="A410" s="50" t="s">
        <v>456</v>
      </c>
      <c r="B410" s="51" t="s">
        <v>175</v>
      </c>
      <c r="C410" s="46" t="s">
        <v>470</v>
      </c>
      <c r="D410" s="43">
        <v>2</v>
      </c>
      <c r="E410" s="43" t="s">
        <v>78</v>
      </c>
    </row>
    <row r="411" spans="1:5" ht="116.25">
      <c r="A411" s="50" t="s">
        <v>456</v>
      </c>
      <c r="B411" s="51" t="s">
        <v>176</v>
      </c>
      <c r="C411" s="46" t="s">
        <v>470</v>
      </c>
      <c r="D411" s="43">
        <v>3</v>
      </c>
      <c r="E411" s="43" t="s">
        <v>78</v>
      </c>
    </row>
    <row r="412" spans="1:5" ht="116.25">
      <c r="A412" s="50" t="s">
        <v>456</v>
      </c>
      <c r="B412" s="51" t="s">
        <v>177</v>
      </c>
      <c r="C412" s="46" t="s">
        <v>470</v>
      </c>
      <c r="D412" s="43">
        <v>4</v>
      </c>
      <c r="E412" s="43" t="s">
        <v>95</v>
      </c>
    </row>
    <row r="413" spans="1:5" ht="23.25">
      <c r="A413" s="50" t="s">
        <v>456</v>
      </c>
      <c r="B413" s="51" t="s">
        <v>178</v>
      </c>
      <c r="C413" s="46" t="s">
        <v>478</v>
      </c>
      <c r="D413" s="43">
        <v>3</v>
      </c>
      <c r="E413" s="43" t="s">
        <v>78</v>
      </c>
    </row>
    <row r="414" spans="1:5" ht="23.25">
      <c r="A414" s="50" t="s">
        <v>456</v>
      </c>
      <c r="B414" s="51" t="s">
        <v>179</v>
      </c>
      <c r="C414" s="46" t="s">
        <v>478</v>
      </c>
      <c r="D414" s="43">
        <v>4</v>
      </c>
      <c r="E414" s="43" t="s">
        <v>78</v>
      </c>
    </row>
    <row r="415" spans="1:5" ht="23.25">
      <c r="A415" s="50" t="s">
        <v>456</v>
      </c>
      <c r="B415" s="51" t="s">
        <v>180</v>
      </c>
      <c r="C415" s="46" t="s">
        <v>478</v>
      </c>
      <c r="D415" s="43">
        <v>5</v>
      </c>
      <c r="E415" s="43" t="s">
        <v>95</v>
      </c>
    </row>
    <row r="416" spans="1:5" ht="23.25">
      <c r="A416" s="50" t="s">
        <v>456</v>
      </c>
      <c r="B416" s="51" t="s">
        <v>181</v>
      </c>
      <c r="C416" s="46" t="s">
        <v>478</v>
      </c>
      <c r="D416" s="43">
        <v>3</v>
      </c>
      <c r="E416" s="43" t="s">
        <v>78</v>
      </c>
    </row>
    <row r="417" spans="1:5" ht="23.25">
      <c r="A417" s="50" t="s">
        <v>456</v>
      </c>
      <c r="B417" s="51" t="s">
        <v>182</v>
      </c>
      <c r="C417" s="46" t="s">
        <v>478</v>
      </c>
      <c r="D417" s="43">
        <v>4</v>
      </c>
      <c r="E417" s="43" t="s">
        <v>78</v>
      </c>
    </row>
    <row r="418" spans="1:5" ht="23.25">
      <c r="A418" s="50" t="s">
        <v>456</v>
      </c>
      <c r="B418" s="51" t="s">
        <v>183</v>
      </c>
      <c r="C418" s="46" t="s">
        <v>478</v>
      </c>
      <c r="D418" s="43">
        <v>5</v>
      </c>
      <c r="E418" s="43" t="s">
        <v>78</v>
      </c>
    </row>
    <row r="419" spans="1:5" ht="23.25">
      <c r="A419" s="50" t="s">
        <v>456</v>
      </c>
      <c r="B419" s="51" t="s">
        <v>184</v>
      </c>
      <c r="C419" s="46" t="s">
        <v>478</v>
      </c>
      <c r="D419" s="43">
        <v>4</v>
      </c>
      <c r="E419" s="43" t="s">
        <v>95</v>
      </c>
    </row>
    <row r="420" spans="1:5" ht="23.25">
      <c r="A420" s="50" t="s">
        <v>456</v>
      </c>
      <c r="B420" s="51" t="s">
        <v>185</v>
      </c>
      <c r="C420" s="46" t="s">
        <v>478</v>
      </c>
      <c r="D420" s="43">
        <v>3</v>
      </c>
      <c r="E420" s="43" t="s">
        <v>95</v>
      </c>
    </row>
    <row r="421" spans="1:5" ht="23.25">
      <c r="A421" s="50" t="s">
        <v>456</v>
      </c>
      <c r="B421" s="51" t="s">
        <v>186</v>
      </c>
      <c r="C421" s="46" t="s">
        <v>478</v>
      </c>
      <c r="D421" s="43">
        <v>4</v>
      </c>
      <c r="E421" s="43" t="s">
        <v>95</v>
      </c>
    </row>
    <row r="422" spans="1:5" ht="23.25">
      <c r="A422" s="50" t="s">
        <v>456</v>
      </c>
      <c r="B422" s="52" t="s">
        <v>187</v>
      </c>
      <c r="C422" s="46" t="s">
        <v>478</v>
      </c>
      <c r="D422" s="43">
        <v>5</v>
      </c>
      <c r="E422" s="43" t="s">
        <v>95</v>
      </c>
    </row>
    <row r="423" spans="1:5" ht="23.25">
      <c r="A423" s="50" t="s">
        <v>456</v>
      </c>
      <c r="B423" s="52" t="s">
        <v>188</v>
      </c>
      <c r="C423" s="46" t="s">
        <v>478</v>
      </c>
      <c r="D423" s="43">
        <v>3</v>
      </c>
      <c r="E423" s="43" t="s">
        <v>78</v>
      </c>
    </row>
    <row r="424" spans="1:5" ht="23.25">
      <c r="A424" s="50" t="s">
        <v>456</v>
      </c>
      <c r="B424" s="52" t="s">
        <v>189</v>
      </c>
      <c r="C424" s="46" t="s">
        <v>478</v>
      </c>
      <c r="D424" s="43">
        <v>4</v>
      </c>
      <c r="E424" s="43" t="s">
        <v>78</v>
      </c>
    </row>
    <row r="425" spans="1:5" ht="46.5">
      <c r="A425" s="50" t="s">
        <v>456</v>
      </c>
      <c r="B425" s="52" t="s">
        <v>190</v>
      </c>
      <c r="C425" s="46" t="s">
        <v>478</v>
      </c>
      <c r="D425" s="43">
        <v>5</v>
      </c>
      <c r="E425" s="43" t="s">
        <v>95</v>
      </c>
    </row>
    <row r="426" spans="1:5" ht="23.25">
      <c r="A426" s="50" t="s">
        <v>456</v>
      </c>
      <c r="B426" s="51" t="s">
        <v>204</v>
      </c>
      <c r="C426" s="46" t="s">
        <v>478</v>
      </c>
      <c r="D426" s="43">
        <v>3</v>
      </c>
      <c r="E426" s="43" t="s">
        <v>78</v>
      </c>
    </row>
    <row r="427" spans="1:5" ht="23.25">
      <c r="A427" s="50" t="s">
        <v>456</v>
      </c>
      <c r="B427" s="51" t="s">
        <v>205</v>
      </c>
      <c r="C427" s="46" t="s">
        <v>478</v>
      </c>
      <c r="D427" s="43">
        <v>3</v>
      </c>
      <c r="E427" s="43" t="s">
        <v>78</v>
      </c>
    </row>
    <row r="428" spans="1:5" ht="23.25">
      <c r="A428" s="50" t="s">
        <v>456</v>
      </c>
      <c r="B428" s="51" t="s">
        <v>206</v>
      </c>
      <c r="C428" s="46" t="s">
        <v>478</v>
      </c>
      <c r="D428" s="43">
        <v>4</v>
      </c>
      <c r="E428" s="43" t="s">
        <v>78</v>
      </c>
    </row>
    <row r="429" spans="1:5" ht="116.25">
      <c r="A429" s="50" t="s">
        <v>456</v>
      </c>
      <c r="B429" s="51" t="s">
        <v>207</v>
      </c>
      <c r="C429" s="46" t="s">
        <v>470</v>
      </c>
      <c r="D429" s="43">
        <v>3</v>
      </c>
      <c r="E429" s="43" t="s">
        <v>78</v>
      </c>
    </row>
    <row r="430" spans="1:5" ht="116.25">
      <c r="A430" s="50" t="s">
        <v>456</v>
      </c>
      <c r="B430" s="51" t="s">
        <v>208</v>
      </c>
      <c r="C430" s="46" t="s">
        <v>470</v>
      </c>
      <c r="D430" s="43">
        <v>3</v>
      </c>
      <c r="E430" s="43" t="s">
        <v>78</v>
      </c>
    </row>
    <row r="431" spans="1:5" ht="116.25">
      <c r="A431" s="50" t="s">
        <v>456</v>
      </c>
      <c r="B431" s="51" t="s">
        <v>209</v>
      </c>
      <c r="C431" s="46" t="s">
        <v>470</v>
      </c>
      <c r="D431" s="43">
        <v>4</v>
      </c>
      <c r="E431" s="43" t="s">
        <v>95</v>
      </c>
    </row>
    <row r="432" spans="1:5" ht="23.25">
      <c r="A432" s="50" t="s">
        <v>456</v>
      </c>
      <c r="B432" s="51" t="s">
        <v>210</v>
      </c>
      <c r="C432" s="46" t="s">
        <v>478</v>
      </c>
      <c r="D432" s="43">
        <v>1</v>
      </c>
      <c r="E432" s="43" t="s">
        <v>78</v>
      </c>
    </row>
    <row r="433" spans="1:5" ht="23.25">
      <c r="A433" s="50" t="s">
        <v>456</v>
      </c>
      <c r="B433" s="51" t="s">
        <v>211</v>
      </c>
      <c r="C433" s="46" t="s">
        <v>478</v>
      </c>
      <c r="D433" s="43">
        <v>2</v>
      </c>
      <c r="E433" s="43" t="s">
        <v>78</v>
      </c>
    </row>
    <row r="434" spans="1:5" ht="23.25">
      <c r="A434" s="50" t="s">
        <v>456</v>
      </c>
      <c r="B434" s="51" t="s">
        <v>212</v>
      </c>
      <c r="C434" s="46" t="s">
        <v>478</v>
      </c>
      <c r="D434" s="43">
        <v>3</v>
      </c>
      <c r="E434" s="43" t="s">
        <v>78</v>
      </c>
    </row>
    <row r="435" spans="1:5" ht="23.25">
      <c r="A435" s="50" t="s">
        <v>456</v>
      </c>
      <c r="B435" s="51" t="s">
        <v>213</v>
      </c>
      <c r="C435" s="46" t="s">
        <v>478</v>
      </c>
      <c r="D435" s="43">
        <v>3</v>
      </c>
      <c r="E435" s="43" t="s">
        <v>78</v>
      </c>
    </row>
    <row r="436" spans="1:5" ht="23.25">
      <c r="A436" s="50" t="s">
        <v>456</v>
      </c>
      <c r="B436" s="51" t="s">
        <v>214</v>
      </c>
      <c r="C436" s="46" t="s">
        <v>478</v>
      </c>
      <c r="D436" s="43">
        <v>4</v>
      </c>
      <c r="E436" s="43" t="s">
        <v>95</v>
      </c>
    </row>
    <row r="437" spans="1:5" ht="116.25">
      <c r="A437" s="50" t="s">
        <v>456</v>
      </c>
      <c r="B437" s="51" t="s">
        <v>231</v>
      </c>
      <c r="C437" s="46" t="s">
        <v>470</v>
      </c>
      <c r="D437" s="43">
        <v>1</v>
      </c>
      <c r="E437" s="43" t="s">
        <v>78</v>
      </c>
    </row>
    <row r="438" spans="1:5" ht="116.25">
      <c r="A438" s="50" t="s">
        <v>456</v>
      </c>
      <c r="B438" s="51" t="s">
        <v>232</v>
      </c>
      <c r="C438" s="46" t="s">
        <v>470</v>
      </c>
      <c r="D438" s="43">
        <v>2</v>
      </c>
      <c r="E438" s="43" t="s">
        <v>78</v>
      </c>
    </row>
    <row r="439" spans="1:5" ht="116.25">
      <c r="A439" s="50" t="s">
        <v>456</v>
      </c>
      <c r="B439" s="51" t="s">
        <v>233</v>
      </c>
      <c r="C439" s="46" t="s">
        <v>470</v>
      </c>
      <c r="D439" s="43">
        <v>3</v>
      </c>
      <c r="E439" s="43" t="s">
        <v>78</v>
      </c>
    </row>
    <row r="440" spans="1:5" ht="116.25">
      <c r="A440" s="50" t="s">
        <v>456</v>
      </c>
      <c r="B440" s="51" t="s">
        <v>234</v>
      </c>
      <c r="C440" s="46" t="s">
        <v>470</v>
      </c>
      <c r="D440" s="43">
        <v>1</v>
      </c>
      <c r="E440" s="43" t="s">
        <v>78</v>
      </c>
    </row>
    <row r="441" spans="1:5" ht="116.25">
      <c r="A441" s="50" t="s">
        <v>456</v>
      </c>
      <c r="B441" s="51" t="s">
        <v>235</v>
      </c>
      <c r="C441" s="46" t="s">
        <v>470</v>
      </c>
      <c r="D441" s="43">
        <v>2</v>
      </c>
      <c r="E441" s="43" t="s">
        <v>78</v>
      </c>
    </row>
    <row r="442" spans="1:5" ht="116.25">
      <c r="A442" s="50" t="s">
        <v>456</v>
      </c>
      <c r="B442" s="51" t="s">
        <v>236</v>
      </c>
      <c r="C442" s="46" t="s">
        <v>470</v>
      </c>
      <c r="D442" s="43">
        <v>3</v>
      </c>
      <c r="E442" s="43" t="s">
        <v>78</v>
      </c>
    </row>
    <row r="443" spans="1:5" ht="116.25">
      <c r="A443" s="50" t="s">
        <v>456</v>
      </c>
      <c r="B443" s="51" t="s">
        <v>237</v>
      </c>
      <c r="C443" s="46" t="s">
        <v>470</v>
      </c>
      <c r="D443" s="43">
        <v>1</v>
      </c>
      <c r="E443" s="43" t="s">
        <v>78</v>
      </c>
    </row>
    <row r="444" spans="1:5" ht="116.25">
      <c r="A444" s="50" t="s">
        <v>456</v>
      </c>
      <c r="B444" s="51" t="s">
        <v>238</v>
      </c>
      <c r="C444" s="46" t="s">
        <v>470</v>
      </c>
      <c r="D444" s="43">
        <v>2</v>
      </c>
      <c r="E444" s="43" t="s">
        <v>78</v>
      </c>
    </row>
    <row r="445" spans="1:5" ht="116.25">
      <c r="A445" s="50" t="s">
        <v>456</v>
      </c>
      <c r="B445" s="51" t="s">
        <v>239</v>
      </c>
      <c r="C445" s="46" t="s">
        <v>470</v>
      </c>
      <c r="D445" s="43">
        <v>3</v>
      </c>
      <c r="E445" s="43" t="s">
        <v>78</v>
      </c>
    </row>
    <row r="446" spans="1:5" ht="116.25">
      <c r="A446" s="50" t="s">
        <v>456</v>
      </c>
      <c r="B446" s="51" t="s">
        <v>240</v>
      </c>
      <c r="C446" s="46" t="s">
        <v>470</v>
      </c>
      <c r="D446" s="43">
        <v>1</v>
      </c>
      <c r="E446" s="43" t="s">
        <v>78</v>
      </c>
    </row>
    <row r="447" spans="1:5" ht="116.25">
      <c r="A447" s="50" t="s">
        <v>456</v>
      </c>
      <c r="B447" s="51" t="s">
        <v>241</v>
      </c>
      <c r="C447" s="46" t="s">
        <v>470</v>
      </c>
      <c r="D447" s="43">
        <v>2</v>
      </c>
      <c r="E447" s="43" t="s">
        <v>78</v>
      </c>
    </row>
    <row r="448" spans="1:5" ht="116.25">
      <c r="A448" s="50" t="s">
        <v>456</v>
      </c>
      <c r="B448" s="51" t="s">
        <v>242</v>
      </c>
      <c r="C448" s="46" t="s">
        <v>470</v>
      </c>
      <c r="D448" s="43">
        <v>3</v>
      </c>
      <c r="E448" s="43" t="s">
        <v>78</v>
      </c>
    </row>
    <row r="449" spans="1:5" ht="116.25">
      <c r="A449" s="50" t="s">
        <v>456</v>
      </c>
      <c r="B449" s="51" t="s">
        <v>376</v>
      </c>
      <c r="C449" s="46" t="s">
        <v>470</v>
      </c>
      <c r="D449" s="43">
        <v>2</v>
      </c>
      <c r="E449" s="43" t="s">
        <v>78</v>
      </c>
    </row>
    <row r="450" spans="1:5" ht="116.25">
      <c r="A450" s="50" t="s">
        <v>456</v>
      </c>
      <c r="B450" s="51" t="s">
        <v>377</v>
      </c>
      <c r="C450" s="46" t="s">
        <v>470</v>
      </c>
      <c r="D450" s="43">
        <v>3</v>
      </c>
      <c r="E450" s="43" t="s">
        <v>78</v>
      </c>
    </row>
    <row r="451" spans="1:5" ht="116.25">
      <c r="A451" s="50" t="s">
        <v>456</v>
      </c>
      <c r="B451" s="51" t="s">
        <v>378</v>
      </c>
      <c r="C451" s="46" t="s">
        <v>470</v>
      </c>
      <c r="D451" s="43">
        <v>4</v>
      </c>
      <c r="E451" s="43" t="s">
        <v>81</v>
      </c>
    </row>
    <row r="452" spans="1:5" ht="116.25">
      <c r="A452" s="50" t="s">
        <v>456</v>
      </c>
      <c r="B452" s="51" t="s">
        <v>379</v>
      </c>
      <c r="C452" s="46" t="s">
        <v>470</v>
      </c>
      <c r="D452" s="43">
        <v>3</v>
      </c>
      <c r="E452" s="43" t="s">
        <v>78</v>
      </c>
    </row>
    <row r="453" spans="1:5" ht="116.25">
      <c r="A453" s="50" t="s">
        <v>456</v>
      </c>
      <c r="B453" s="51" t="s">
        <v>380</v>
      </c>
      <c r="C453" s="46" t="s">
        <v>470</v>
      </c>
      <c r="D453" s="43">
        <v>4</v>
      </c>
      <c r="E453" s="43" t="s">
        <v>78</v>
      </c>
    </row>
    <row r="454" spans="1:5" ht="116.25">
      <c r="A454" s="50" t="s">
        <v>456</v>
      </c>
      <c r="B454" s="51" t="s">
        <v>381</v>
      </c>
      <c r="C454" s="46" t="s">
        <v>470</v>
      </c>
      <c r="D454" s="43">
        <v>5</v>
      </c>
      <c r="E454" s="43" t="s">
        <v>81</v>
      </c>
    </row>
    <row r="455" spans="1:5" ht="23.25">
      <c r="A455" s="50" t="s">
        <v>456</v>
      </c>
      <c r="B455" s="51" t="s">
        <v>382</v>
      </c>
      <c r="C455" s="46" t="s">
        <v>478</v>
      </c>
      <c r="D455" s="43">
        <v>2</v>
      </c>
      <c r="E455" s="43" t="s">
        <v>78</v>
      </c>
    </row>
    <row r="456" spans="1:5" ht="23.25">
      <c r="A456" s="50" t="s">
        <v>456</v>
      </c>
      <c r="B456" s="51" t="s">
        <v>383</v>
      </c>
      <c r="C456" s="46" t="s">
        <v>478</v>
      </c>
      <c r="D456" s="43">
        <v>3</v>
      </c>
      <c r="E456" s="43" t="s">
        <v>78</v>
      </c>
    </row>
    <row r="457" spans="1:5" ht="23.25">
      <c r="A457" s="50" t="s">
        <v>456</v>
      </c>
      <c r="B457" s="51" t="s">
        <v>384</v>
      </c>
      <c r="C457" s="46" t="s">
        <v>478</v>
      </c>
      <c r="D457" s="43">
        <v>4</v>
      </c>
      <c r="E457" s="43" t="s">
        <v>81</v>
      </c>
    </row>
    <row r="458" spans="1:5" ht="23.25">
      <c r="A458" s="50" t="s">
        <v>456</v>
      </c>
      <c r="B458" s="51" t="s">
        <v>385</v>
      </c>
      <c r="C458" s="46" t="s">
        <v>478</v>
      </c>
      <c r="D458" s="43">
        <v>3</v>
      </c>
      <c r="E458" s="43" t="s">
        <v>78</v>
      </c>
    </row>
    <row r="459" spans="1:5" ht="23.25">
      <c r="A459" s="50" t="s">
        <v>456</v>
      </c>
      <c r="B459" s="51" t="s">
        <v>386</v>
      </c>
      <c r="C459" s="46" t="s">
        <v>478</v>
      </c>
      <c r="D459" s="43">
        <v>4</v>
      </c>
      <c r="E459" s="43" t="s">
        <v>78</v>
      </c>
    </row>
    <row r="460" spans="1:5" ht="23.25">
      <c r="A460" s="50" t="s">
        <v>456</v>
      </c>
      <c r="B460" s="51" t="s">
        <v>387</v>
      </c>
      <c r="C460" s="46" t="s">
        <v>478</v>
      </c>
      <c r="D460" s="43">
        <v>5</v>
      </c>
      <c r="E460" s="43" t="s">
        <v>81</v>
      </c>
    </row>
    <row r="461" spans="1:5" ht="116.25">
      <c r="A461" s="50" t="s">
        <v>456</v>
      </c>
      <c r="B461" s="51" t="s">
        <v>388</v>
      </c>
      <c r="C461" s="46" t="s">
        <v>470</v>
      </c>
      <c r="D461" s="43">
        <v>2</v>
      </c>
      <c r="E461" s="43" t="s">
        <v>78</v>
      </c>
    </row>
    <row r="462" spans="1:5" ht="116.25">
      <c r="A462" s="50" t="s">
        <v>456</v>
      </c>
      <c r="B462" s="51" t="s">
        <v>389</v>
      </c>
      <c r="C462" s="46" t="s">
        <v>470</v>
      </c>
      <c r="D462" s="43">
        <v>3</v>
      </c>
      <c r="E462" s="43" t="s">
        <v>78</v>
      </c>
    </row>
    <row r="463" spans="1:5" ht="116.25">
      <c r="A463" s="50" t="s">
        <v>456</v>
      </c>
      <c r="B463" s="51" t="s">
        <v>390</v>
      </c>
      <c r="C463" s="46" t="s">
        <v>470</v>
      </c>
      <c r="D463" s="43">
        <v>3</v>
      </c>
      <c r="E463" s="43" t="s">
        <v>81</v>
      </c>
    </row>
    <row r="464" spans="1:5" ht="116.25">
      <c r="A464" s="50" t="s">
        <v>456</v>
      </c>
      <c r="B464" s="51" t="s">
        <v>391</v>
      </c>
      <c r="C464" s="46" t="s">
        <v>470</v>
      </c>
      <c r="D464" s="43">
        <v>1</v>
      </c>
      <c r="E464" s="43" t="s">
        <v>78</v>
      </c>
    </row>
    <row r="465" spans="1:5" ht="116.25">
      <c r="A465" s="50" t="s">
        <v>456</v>
      </c>
      <c r="B465" s="51" t="s">
        <v>392</v>
      </c>
      <c r="C465" s="46" t="s">
        <v>470</v>
      </c>
      <c r="D465" s="43">
        <v>2</v>
      </c>
      <c r="E465" s="43" t="s">
        <v>78</v>
      </c>
    </row>
    <row r="466" spans="1:5" ht="116.25">
      <c r="A466" s="50" t="s">
        <v>456</v>
      </c>
      <c r="B466" s="51" t="s">
        <v>393</v>
      </c>
      <c r="C466" s="46" t="s">
        <v>470</v>
      </c>
      <c r="D466" s="43">
        <v>3</v>
      </c>
      <c r="E466" s="43" t="s">
        <v>81</v>
      </c>
    </row>
    <row r="467" spans="1:5" ht="116.25">
      <c r="A467" s="50" t="s">
        <v>456</v>
      </c>
      <c r="B467" s="51" t="s">
        <v>424</v>
      </c>
      <c r="C467" s="46" t="s">
        <v>470</v>
      </c>
      <c r="D467" s="43">
        <v>2</v>
      </c>
      <c r="E467" s="43" t="s">
        <v>78</v>
      </c>
    </row>
    <row r="468" spans="1:5" ht="116.25">
      <c r="A468" s="50" t="s">
        <v>456</v>
      </c>
      <c r="B468" s="51" t="s">
        <v>425</v>
      </c>
      <c r="C468" s="46" t="s">
        <v>470</v>
      </c>
      <c r="D468" s="43">
        <v>2</v>
      </c>
      <c r="E468" s="43" t="s">
        <v>78</v>
      </c>
    </row>
    <row r="469" spans="1:5" ht="116.25">
      <c r="A469" s="50" t="s">
        <v>456</v>
      </c>
      <c r="B469" s="51" t="s">
        <v>426</v>
      </c>
      <c r="C469" s="46" t="s">
        <v>470</v>
      </c>
      <c r="D469" s="43">
        <v>3</v>
      </c>
      <c r="E469" s="43" t="s">
        <v>78</v>
      </c>
    </row>
    <row r="470" spans="1:5" ht="116.25">
      <c r="A470" s="50" t="s">
        <v>456</v>
      </c>
      <c r="B470" s="51" t="s">
        <v>427</v>
      </c>
      <c r="C470" s="46" t="s">
        <v>470</v>
      </c>
      <c r="D470" s="43">
        <v>4</v>
      </c>
      <c r="E470" s="43" t="s">
        <v>81</v>
      </c>
    </row>
    <row r="471" spans="1:5" ht="116.25">
      <c r="A471" s="50" t="s">
        <v>456</v>
      </c>
      <c r="B471" s="51" t="s">
        <v>428</v>
      </c>
      <c r="C471" s="46" t="s">
        <v>470</v>
      </c>
      <c r="D471" s="43">
        <v>2</v>
      </c>
      <c r="E471" s="43" t="s">
        <v>78</v>
      </c>
    </row>
    <row r="472" spans="1:5" ht="116.25">
      <c r="A472" s="50" t="s">
        <v>456</v>
      </c>
      <c r="B472" s="51" t="s">
        <v>429</v>
      </c>
      <c r="C472" s="46" t="s">
        <v>470</v>
      </c>
      <c r="D472" s="43">
        <v>2</v>
      </c>
      <c r="E472" s="43" t="s">
        <v>78</v>
      </c>
    </row>
    <row r="473" spans="1:5" ht="116.25">
      <c r="A473" s="50" t="s">
        <v>456</v>
      </c>
      <c r="B473" s="51" t="s">
        <v>430</v>
      </c>
      <c r="C473" s="46" t="s">
        <v>470</v>
      </c>
      <c r="D473" s="43">
        <v>3</v>
      </c>
      <c r="E473" s="43" t="s">
        <v>78</v>
      </c>
    </row>
    <row r="474" spans="1:5" ht="116.25">
      <c r="A474" s="50" t="s">
        <v>456</v>
      </c>
      <c r="B474" s="51" t="s">
        <v>431</v>
      </c>
      <c r="C474" s="46" t="s">
        <v>470</v>
      </c>
      <c r="D474" s="43">
        <v>3</v>
      </c>
      <c r="E474" s="43" t="s">
        <v>81</v>
      </c>
    </row>
    <row r="475" spans="1:5" ht="116.25">
      <c r="A475" s="50" t="s">
        <v>456</v>
      </c>
      <c r="B475" s="51" t="s">
        <v>471</v>
      </c>
      <c r="C475" s="46" t="s">
        <v>470</v>
      </c>
      <c r="D475" s="43">
        <v>1</v>
      </c>
      <c r="E475" s="43"/>
    </row>
    <row r="476" spans="1:5" ht="116.25">
      <c r="A476" s="50" t="s">
        <v>456</v>
      </c>
      <c r="B476" s="51" t="s">
        <v>472</v>
      </c>
      <c r="C476" s="46" t="s">
        <v>470</v>
      </c>
      <c r="D476" s="43">
        <v>2</v>
      </c>
      <c r="E476" s="43"/>
    </row>
    <row r="477" spans="1:5" ht="116.25">
      <c r="A477" s="50" t="s">
        <v>456</v>
      </c>
      <c r="B477" s="51" t="s">
        <v>473</v>
      </c>
      <c r="C477" s="46" t="s">
        <v>470</v>
      </c>
      <c r="D477" s="43">
        <v>3</v>
      </c>
      <c r="E477" s="43"/>
    </row>
    <row r="478" spans="1:5" ht="116.25">
      <c r="A478" s="50" t="s">
        <v>456</v>
      </c>
      <c r="B478" s="51" t="s">
        <v>474</v>
      </c>
      <c r="C478" s="46" t="s">
        <v>470</v>
      </c>
      <c r="D478" s="43">
        <v>4</v>
      </c>
      <c r="E478" s="43"/>
    </row>
    <row r="479" spans="1:5" ht="116.25">
      <c r="A479" s="50" t="s">
        <v>456</v>
      </c>
      <c r="B479" s="51" t="s">
        <v>475</v>
      </c>
      <c r="C479" s="46" t="s">
        <v>470</v>
      </c>
      <c r="D479" s="43">
        <v>5</v>
      </c>
      <c r="E479" s="43"/>
    </row>
    <row r="480" spans="1:5" ht="23.25">
      <c r="A480" s="50"/>
      <c r="B480" s="51"/>
      <c r="C480" s="46"/>
      <c r="D480" s="43"/>
      <c r="E480" s="43"/>
    </row>
    <row r="481" spans="1:5" ht="23.25">
      <c r="A481" s="50"/>
      <c r="B481" s="51"/>
      <c r="C481" s="46"/>
      <c r="D481" s="43"/>
      <c r="E481" s="43"/>
    </row>
    <row r="482" spans="1:5" ht="23.25">
      <c r="A482" s="50"/>
      <c r="B482" s="51"/>
      <c r="C482" s="46"/>
      <c r="D482" s="43"/>
      <c r="E482" s="43"/>
    </row>
    <row r="483" spans="1:5" ht="116.25">
      <c r="A483" s="50" t="s">
        <v>457</v>
      </c>
      <c r="B483" s="51" t="s">
        <v>303</v>
      </c>
      <c r="C483" s="46" t="s">
        <v>470</v>
      </c>
      <c r="D483" s="43">
        <v>3</v>
      </c>
      <c r="E483" s="49"/>
    </row>
    <row r="484" spans="1:5" ht="116.25">
      <c r="A484" s="50" t="s">
        <v>457</v>
      </c>
      <c r="B484" s="51" t="s">
        <v>304</v>
      </c>
      <c r="C484" s="46" t="s">
        <v>470</v>
      </c>
      <c r="D484" s="43">
        <v>4</v>
      </c>
      <c r="E484" s="49"/>
    </row>
    <row r="485" spans="1:5" ht="116.25">
      <c r="A485" s="50" t="s">
        <v>457</v>
      </c>
      <c r="B485" s="51" t="s">
        <v>305</v>
      </c>
      <c r="C485" s="46" t="s">
        <v>470</v>
      </c>
      <c r="D485" s="43">
        <v>4</v>
      </c>
      <c r="E485" s="49"/>
    </row>
    <row r="486" spans="1:5" ht="116.25">
      <c r="A486" s="50" t="s">
        <v>457</v>
      </c>
      <c r="B486" s="51" t="s">
        <v>306</v>
      </c>
      <c r="C486" s="46" t="s">
        <v>470</v>
      </c>
      <c r="D486" s="43">
        <v>3</v>
      </c>
      <c r="E486" s="49"/>
    </row>
    <row r="487" spans="1:5" ht="116.25">
      <c r="A487" s="50" t="s">
        <v>457</v>
      </c>
      <c r="B487" s="51" t="s">
        <v>307</v>
      </c>
      <c r="C487" s="46" t="s">
        <v>470</v>
      </c>
      <c r="D487" s="43">
        <v>4</v>
      </c>
      <c r="E487" s="49"/>
    </row>
    <row r="488" spans="1:5" ht="116.25">
      <c r="A488" s="50" t="s">
        <v>457</v>
      </c>
      <c r="B488" s="51" t="s">
        <v>308</v>
      </c>
      <c r="C488" s="46" t="s">
        <v>470</v>
      </c>
      <c r="D488" s="43">
        <v>4</v>
      </c>
      <c r="E488" s="49"/>
    </row>
    <row r="489" spans="1:5" ht="116.25">
      <c r="A489" s="50" t="s">
        <v>457</v>
      </c>
      <c r="B489" s="51" t="s">
        <v>309</v>
      </c>
      <c r="C489" s="46" t="s">
        <v>470</v>
      </c>
      <c r="D489" s="43">
        <v>3</v>
      </c>
      <c r="E489" s="49"/>
    </row>
    <row r="490" spans="1:5" ht="116.25">
      <c r="A490" s="50" t="s">
        <v>457</v>
      </c>
      <c r="B490" s="51" t="s">
        <v>310</v>
      </c>
      <c r="C490" s="46" t="s">
        <v>470</v>
      </c>
      <c r="D490" s="43">
        <v>4</v>
      </c>
      <c r="E490" s="49"/>
    </row>
    <row r="491" spans="1:5" ht="116.25">
      <c r="A491" s="50" t="s">
        <v>457</v>
      </c>
      <c r="B491" s="51" t="s">
        <v>311</v>
      </c>
      <c r="C491" s="46" t="s">
        <v>470</v>
      </c>
      <c r="D491" s="43">
        <v>4</v>
      </c>
      <c r="E491" s="49"/>
    </row>
    <row r="492" spans="1:5" ht="116.25">
      <c r="A492" s="50" t="s">
        <v>457</v>
      </c>
      <c r="B492" s="51" t="s">
        <v>312</v>
      </c>
      <c r="C492" s="46" t="s">
        <v>470</v>
      </c>
      <c r="D492" s="43">
        <v>3</v>
      </c>
      <c r="E492" s="49"/>
    </row>
    <row r="493" spans="1:5" ht="116.25">
      <c r="A493" s="50" t="s">
        <v>457</v>
      </c>
      <c r="B493" s="51" t="s">
        <v>313</v>
      </c>
      <c r="C493" s="46" t="s">
        <v>470</v>
      </c>
      <c r="D493" s="43">
        <v>4</v>
      </c>
      <c r="E493" s="49"/>
    </row>
    <row r="494" spans="1:5" ht="116.25">
      <c r="A494" s="50" t="s">
        <v>457</v>
      </c>
      <c r="B494" s="51" t="s">
        <v>314</v>
      </c>
      <c r="C494" s="46" t="s">
        <v>470</v>
      </c>
      <c r="D494" s="43">
        <v>3</v>
      </c>
      <c r="E494" s="43" t="s">
        <v>78</v>
      </c>
    </row>
    <row r="495" spans="1:5" ht="116.25">
      <c r="A495" s="50" t="s">
        <v>457</v>
      </c>
      <c r="B495" s="51" t="s">
        <v>315</v>
      </c>
      <c r="C495" s="46" t="s">
        <v>470</v>
      </c>
      <c r="D495" s="43">
        <v>3</v>
      </c>
      <c r="E495" s="43" t="s">
        <v>78</v>
      </c>
    </row>
    <row r="496" spans="1:5" ht="116.25">
      <c r="A496" s="50" t="s">
        <v>457</v>
      </c>
      <c r="B496" s="51" t="s">
        <v>316</v>
      </c>
      <c r="C496" s="46" t="s">
        <v>470</v>
      </c>
      <c r="D496" s="43">
        <v>4</v>
      </c>
      <c r="E496" s="43" t="s">
        <v>78</v>
      </c>
    </row>
    <row r="497" spans="1:5" ht="23.25">
      <c r="A497" s="50" t="s">
        <v>457</v>
      </c>
      <c r="B497" s="51" t="s">
        <v>317</v>
      </c>
      <c r="C497" s="46" t="s">
        <v>478</v>
      </c>
      <c r="D497" s="43">
        <v>3</v>
      </c>
      <c r="E497" s="43" t="s">
        <v>78</v>
      </c>
    </row>
    <row r="498" spans="1:5" ht="23.25">
      <c r="A498" s="50" t="s">
        <v>457</v>
      </c>
      <c r="B498" s="51" t="s">
        <v>318</v>
      </c>
      <c r="C498" s="46" t="s">
        <v>478</v>
      </c>
      <c r="D498" s="43">
        <v>4</v>
      </c>
      <c r="E498" s="43" t="s">
        <v>78</v>
      </c>
    </row>
    <row r="499" spans="1:5" ht="116.25">
      <c r="A499" s="50" t="s">
        <v>457</v>
      </c>
      <c r="B499" s="51" t="s">
        <v>319</v>
      </c>
      <c r="C499" s="46" t="s">
        <v>470</v>
      </c>
      <c r="D499" s="43">
        <v>4</v>
      </c>
      <c r="E499" s="43" t="s">
        <v>78</v>
      </c>
    </row>
    <row r="500" spans="1:5" ht="23.25">
      <c r="A500" s="50" t="s">
        <v>457</v>
      </c>
      <c r="B500" s="56" t="s">
        <v>320</v>
      </c>
      <c r="C500" s="46" t="s">
        <v>478</v>
      </c>
      <c r="D500" s="43">
        <v>3</v>
      </c>
      <c r="E500" s="43" t="s">
        <v>78</v>
      </c>
    </row>
    <row r="501" spans="1:5" ht="23.25">
      <c r="A501" s="50" t="s">
        <v>457</v>
      </c>
      <c r="B501" s="51" t="s">
        <v>321</v>
      </c>
      <c r="C501" s="46" t="s">
        <v>478</v>
      </c>
      <c r="D501" s="43">
        <v>3</v>
      </c>
      <c r="E501" s="43" t="s">
        <v>78</v>
      </c>
    </row>
    <row r="502" spans="1:5" ht="116.25">
      <c r="A502" s="50" t="s">
        <v>457</v>
      </c>
      <c r="B502" s="51" t="s">
        <v>437</v>
      </c>
      <c r="C502" s="46" t="s">
        <v>470</v>
      </c>
      <c r="D502" s="43">
        <v>3</v>
      </c>
      <c r="E502" s="49"/>
    </row>
    <row r="503" spans="1:5" ht="116.25">
      <c r="A503" s="50" t="s">
        <v>457</v>
      </c>
      <c r="B503" s="52" t="s">
        <v>438</v>
      </c>
      <c r="C503" s="46" t="s">
        <v>470</v>
      </c>
      <c r="D503" s="43">
        <v>3</v>
      </c>
      <c r="E503" s="49"/>
    </row>
    <row r="504" spans="1:5" ht="116.25">
      <c r="A504" s="50" t="s">
        <v>457</v>
      </c>
      <c r="B504" s="51" t="s">
        <v>471</v>
      </c>
      <c r="C504" s="46" t="s">
        <v>470</v>
      </c>
      <c r="D504" s="43">
        <v>1</v>
      </c>
      <c r="E504" s="49"/>
    </row>
    <row r="505" spans="1:5" ht="116.25">
      <c r="A505" s="50" t="s">
        <v>457</v>
      </c>
      <c r="B505" s="51" t="s">
        <v>472</v>
      </c>
      <c r="C505" s="46" t="s">
        <v>470</v>
      </c>
      <c r="D505" s="43">
        <v>2</v>
      </c>
      <c r="E505" s="49"/>
    </row>
    <row r="506" spans="1:5" ht="116.25">
      <c r="A506" s="50" t="s">
        <v>457</v>
      </c>
      <c r="B506" s="51" t="s">
        <v>473</v>
      </c>
      <c r="C506" s="46" t="s">
        <v>470</v>
      </c>
      <c r="D506" s="43">
        <v>3</v>
      </c>
      <c r="E506" s="49"/>
    </row>
    <row r="507" spans="1:5" ht="116.25">
      <c r="A507" s="50" t="s">
        <v>457</v>
      </c>
      <c r="B507" s="51" t="s">
        <v>474</v>
      </c>
      <c r="C507" s="46" t="s">
        <v>470</v>
      </c>
      <c r="D507" s="43">
        <v>4</v>
      </c>
      <c r="E507" s="49"/>
    </row>
    <row r="508" spans="1:5" ht="116.25">
      <c r="A508" s="50" t="s">
        <v>457</v>
      </c>
      <c r="B508" s="51" t="s">
        <v>475</v>
      </c>
      <c r="C508" s="46" t="s">
        <v>470</v>
      </c>
      <c r="D508" s="43">
        <v>5</v>
      </c>
      <c r="E508" s="43"/>
    </row>
    <row r="509" spans="1:5" ht="23.25">
      <c r="A509" s="50"/>
      <c r="B509" s="51"/>
      <c r="C509" s="46"/>
      <c r="D509" s="43"/>
      <c r="E509" s="43"/>
    </row>
    <row r="510" spans="1:5" ht="23.25">
      <c r="A510" s="50"/>
      <c r="B510" s="51"/>
      <c r="C510" s="46"/>
      <c r="D510" s="43"/>
      <c r="E510" s="49"/>
    </row>
    <row r="511" spans="1:5" ht="23.25">
      <c r="A511" s="50"/>
      <c r="B511" s="52"/>
      <c r="C511" s="46"/>
      <c r="D511" s="43"/>
      <c r="E511" s="49"/>
    </row>
  </sheetData>
  <autoFilter ref="A1:E508">
    <sortState ref="A2:E362">
      <sortCondition ref="A1:A362"/>
    </sortState>
  </autoFilter>
  <conditionalFormatting sqref="B510:B511">
    <cfRule type="duplicateValues" dxfId="191" priority="192"/>
  </conditionalFormatting>
  <conditionalFormatting sqref="B509">
    <cfRule type="duplicateValues" dxfId="190" priority="191"/>
  </conditionalFormatting>
  <conditionalFormatting sqref="B2:B8 B13:B25 B31:B53 B59:B73 B79:B85 B91:B95 B101:B136 B142:B152 B158:B172 B178:B182 B188:B229 B235:B247 B253:B310 B316:B336 B342:B363 B369:B389 B395:B399 B405:B474 B480:B503">
    <cfRule type="duplicateValues" dxfId="189" priority="207"/>
  </conditionalFormatting>
  <conditionalFormatting sqref="B1:B8 B13:B25 B31:B53 B59:B73 B79:B85 B91:B95 B101:B136 B142:B152 B158:B172 B178:B182 B188:B229 B235:B247 B253:B310 B316:B336 B342:B363 B369:B389 B395:B399 B405:B474 B480:B503 B509:B1048576">
    <cfRule type="duplicateValues" dxfId="188" priority="189"/>
  </conditionalFormatting>
  <conditionalFormatting sqref="B9">
    <cfRule type="duplicateValues" dxfId="187" priority="188"/>
  </conditionalFormatting>
  <conditionalFormatting sqref="B9">
    <cfRule type="duplicateValues" dxfId="186" priority="187"/>
  </conditionalFormatting>
  <conditionalFormatting sqref="B10">
    <cfRule type="duplicateValues" dxfId="185" priority="186"/>
  </conditionalFormatting>
  <conditionalFormatting sqref="B10">
    <cfRule type="duplicateValues" dxfId="184" priority="185"/>
  </conditionalFormatting>
  <conditionalFormatting sqref="B11">
    <cfRule type="duplicateValues" dxfId="183" priority="184"/>
  </conditionalFormatting>
  <conditionalFormatting sqref="B11">
    <cfRule type="duplicateValues" dxfId="182" priority="183"/>
  </conditionalFormatting>
  <conditionalFormatting sqref="B12">
    <cfRule type="duplicateValues" dxfId="181" priority="182"/>
  </conditionalFormatting>
  <conditionalFormatting sqref="B12">
    <cfRule type="duplicateValues" dxfId="180" priority="181"/>
  </conditionalFormatting>
  <conditionalFormatting sqref="B30">
    <cfRule type="duplicateValues" dxfId="179" priority="180"/>
  </conditionalFormatting>
  <conditionalFormatting sqref="B30">
    <cfRule type="duplicateValues" dxfId="178" priority="179"/>
  </conditionalFormatting>
  <conditionalFormatting sqref="B26">
    <cfRule type="duplicateValues" dxfId="177" priority="178"/>
  </conditionalFormatting>
  <conditionalFormatting sqref="B26">
    <cfRule type="duplicateValues" dxfId="176" priority="177"/>
  </conditionalFormatting>
  <conditionalFormatting sqref="B27">
    <cfRule type="duplicateValues" dxfId="175" priority="176"/>
  </conditionalFormatting>
  <conditionalFormatting sqref="B27">
    <cfRule type="duplicateValues" dxfId="174" priority="175"/>
  </conditionalFormatting>
  <conditionalFormatting sqref="B28">
    <cfRule type="duplicateValues" dxfId="173" priority="174"/>
  </conditionalFormatting>
  <conditionalFormatting sqref="B28">
    <cfRule type="duplicateValues" dxfId="172" priority="173"/>
  </conditionalFormatting>
  <conditionalFormatting sqref="B29">
    <cfRule type="duplicateValues" dxfId="171" priority="172"/>
  </conditionalFormatting>
  <conditionalFormatting sqref="B29">
    <cfRule type="duplicateValues" dxfId="170" priority="171"/>
  </conditionalFormatting>
  <conditionalFormatting sqref="B58">
    <cfRule type="duplicateValues" dxfId="169" priority="170"/>
  </conditionalFormatting>
  <conditionalFormatting sqref="B58">
    <cfRule type="duplicateValues" dxfId="168" priority="169"/>
  </conditionalFormatting>
  <conditionalFormatting sqref="B54">
    <cfRule type="duplicateValues" dxfId="167" priority="168"/>
  </conditionalFormatting>
  <conditionalFormatting sqref="B54">
    <cfRule type="duplicateValues" dxfId="166" priority="167"/>
  </conditionalFormatting>
  <conditionalFormatting sqref="B55">
    <cfRule type="duplicateValues" dxfId="165" priority="166"/>
  </conditionalFormatting>
  <conditionalFormatting sqref="B55">
    <cfRule type="duplicateValues" dxfId="164" priority="165"/>
  </conditionalFormatting>
  <conditionalFormatting sqref="B56">
    <cfRule type="duplicateValues" dxfId="163" priority="164"/>
  </conditionalFormatting>
  <conditionalFormatting sqref="B56">
    <cfRule type="duplicateValues" dxfId="162" priority="163"/>
  </conditionalFormatting>
  <conditionalFormatting sqref="B57">
    <cfRule type="duplicateValues" dxfId="161" priority="162"/>
  </conditionalFormatting>
  <conditionalFormatting sqref="B57">
    <cfRule type="duplicateValues" dxfId="160" priority="161"/>
  </conditionalFormatting>
  <conditionalFormatting sqref="B78">
    <cfRule type="duplicateValues" dxfId="159" priority="160"/>
  </conditionalFormatting>
  <conditionalFormatting sqref="B78">
    <cfRule type="duplicateValues" dxfId="158" priority="159"/>
  </conditionalFormatting>
  <conditionalFormatting sqref="B74">
    <cfRule type="duplicateValues" dxfId="157" priority="158"/>
  </conditionalFormatting>
  <conditionalFormatting sqref="B74">
    <cfRule type="duplicateValues" dxfId="156" priority="157"/>
  </conditionalFormatting>
  <conditionalFormatting sqref="B75">
    <cfRule type="duplicateValues" dxfId="155" priority="156"/>
  </conditionalFormatting>
  <conditionalFormatting sqref="B75">
    <cfRule type="duplicateValues" dxfId="154" priority="155"/>
  </conditionalFormatting>
  <conditionalFormatting sqref="B76">
    <cfRule type="duplicateValues" dxfId="153" priority="154"/>
  </conditionalFormatting>
  <conditionalFormatting sqref="B76">
    <cfRule type="duplicateValues" dxfId="152" priority="153"/>
  </conditionalFormatting>
  <conditionalFormatting sqref="B77">
    <cfRule type="duplicateValues" dxfId="151" priority="152"/>
  </conditionalFormatting>
  <conditionalFormatting sqref="B77">
    <cfRule type="duplicateValues" dxfId="150" priority="151"/>
  </conditionalFormatting>
  <conditionalFormatting sqref="B90">
    <cfRule type="duplicateValues" dxfId="149" priority="150"/>
  </conditionalFormatting>
  <conditionalFormatting sqref="B90">
    <cfRule type="duplicateValues" dxfId="148" priority="149"/>
  </conditionalFormatting>
  <conditionalFormatting sqref="B86">
    <cfRule type="duplicateValues" dxfId="147" priority="148"/>
  </conditionalFormatting>
  <conditionalFormatting sqref="B86">
    <cfRule type="duplicateValues" dxfId="146" priority="147"/>
  </conditionalFormatting>
  <conditionalFormatting sqref="B87">
    <cfRule type="duplicateValues" dxfId="145" priority="146"/>
  </conditionalFormatting>
  <conditionalFormatting sqref="B87">
    <cfRule type="duplicateValues" dxfId="144" priority="145"/>
  </conditionalFormatting>
  <conditionalFormatting sqref="B88">
    <cfRule type="duplicateValues" dxfId="143" priority="144"/>
  </conditionalFormatting>
  <conditionalFormatting sqref="B88">
    <cfRule type="duplicateValues" dxfId="142" priority="143"/>
  </conditionalFormatting>
  <conditionalFormatting sqref="B89">
    <cfRule type="duplicateValues" dxfId="141" priority="142"/>
  </conditionalFormatting>
  <conditionalFormatting sqref="B89">
    <cfRule type="duplicateValues" dxfId="140" priority="141"/>
  </conditionalFormatting>
  <conditionalFormatting sqref="B100">
    <cfRule type="duplicateValues" dxfId="139" priority="140"/>
  </conditionalFormatting>
  <conditionalFormatting sqref="B100">
    <cfRule type="duplicateValues" dxfId="138" priority="139"/>
  </conditionalFormatting>
  <conditionalFormatting sqref="B96">
    <cfRule type="duplicateValues" dxfId="137" priority="138"/>
  </conditionalFormatting>
  <conditionalFormatting sqref="B96">
    <cfRule type="duplicateValues" dxfId="136" priority="137"/>
  </conditionalFormatting>
  <conditionalFormatting sqref="B97">
    <cfRule type="duplicateValues" dxfId="135" priority="136"/>
  </conditionalFormatting>
  <conditionalFormatting sqref="B97">
    <cfRule type="duplicateValues" dxfId="134" priority="135"/>
  </conditionalFormatting>
  <conditionalFormatting sqref="B98">
    <cfRule type="duplicateValues" dxfId="133" priority="134"/>
  </conditionalFormatting>
  <conditionalFormatting sqref="B98">
    <cfRule type="duplicateValues" dxfId="132" priority="133"/>
  </conditionalFormatting>
  <conditionalFormatting sqref="B99">
    <cfRule type="duplicateValues" dxfId="131" priority="132"/>
  </conditionalFormatting>
  <conditionalFormatting sqref="B99">
    <cfRule type="duplicateValues" dxfId="130" priority="131"/>
  </conditionalFormatting>
  <conditionalFormatting sqref="B141">
    <cfRule type="duplicateValues" dxfId="129" priority="130"/>
  </conditionalFormatting>
  <conditionalFormatting sqref="B141">
    <cfRule type="duplicateValues" dxfId="128" priority="129"/>
  </conditionalFormatting>
  <conditionalFormatting sqref="B137">
    <cfRule type="duplicateValues" dxfId="127" priority="128"/>
  </conditionalFormatting>
  <conditionalFormatting sqref="B137">
    <cfRule type="duplicateValues" dxfId="126" priority="127"/>
  </conditionalFormatting>
  <conditionalFormatting sqref="B138">
    <cfRule type="duplicateValues" dxfId="125" priority="126"/>
  </conditionalFormatting>
  <conditionalFormatting sqref="B138">
    <cfRule type="duplicateValues" dxfId="124" priority="125"/>
  </conditionalFormatting>
  <conditionalFormatting sqref="B139">
    <cfRule type="duplicateValues" dxfId="123" priority="124"/>
  </conditionalFormatting>
  <conditionalFormatting sqref="B139">
    <cfRule type="duplicateValues" dxfId="122" priority="123"/>
  </conditionalFormatting>
  <conditionalFormatting sqref="B140">
    <cfRule type="duplicateValues" dxfId="121" priority="122"/>
  </conditionalFormatting>
  <conditionalFormatting sqref="B140">
    <cfRule type="duplicateValues" dxfId="120" priority="121"/>
  </conditionalFormatting>
  <conditionalFormatting sqref="B157">
    <cfRule type="duplicateValues" dxfId="119" priority="120"/>
  </conditionalFormatting>
  <conditionalFormatting sqref="B157">
    <cfRule type="duplicateValues" dxfId="118" priority="119"/>
  </conditionalFormatting>
  <conditionalFormatting sqref="B153">
    <cfRule type="duplicateValues" dxfId="117" priority="118"/>
  </conditionalFormatting>
  <conditionalFormatting sqref="B153">
    <cfRule type="duplicateValues" dxfId="116" priority="117"/>
  </conditionalFormatting>
  <conditionalFormatting sqref="B154">
    <cfRule type="duplicateValues" dxfId="115" priority="116"/>
  </conditionalFormatting>
  <conditionalFormatting sqref="B154">
    <cfRule type="duplicateValues" dxfId="114" priority="115"/>
  </conditionalFormatting>
  <conditionalFormatting sqref="B155">
    <cfRule type="duplicateValues" dxfId="113" priority="114"/>
  </conditionalFormatting>
  <conditionalFormatting sqref="B155">
    <cfRule type="duplicateValues" dxfId="112" priority="113"/>
  </conditionalFormatting>
  <conditionalFormatting sqref="B156">
    <cfRule type="duplicateValues" dxfId="111" priority="112"/>
  </conditionalFormatting>
  <conditionalFormatting sqref="B156">
    <cfRule type="duplicateValues" dxfId="110" priority="111"/>
  </conditionalFormatting>
  <conditionalFormatting sqref="B177">
    <cfRule type="duplicateValues" dxfId="109" priority="110"/>
  </conditionalFormatting>
  <conditionalFormatting sqref="B177">
    <cfRule type="duplicateValues" dxfId="108" priority="109"/>
  </conditionalFormatting>
  <conditionalFormatting sqref="B173">
    <cfRule type="duplicateValues" dxfId="107" priority="108"/>
  </conditionalFormatting>
  <conditionalFormatting sqref="B173">
    <cfRule type="duplicateValues" dxfId="106" priority="107"/>
  </conditionalFormatting>
  <conditionalFormatting sqref="B174">
    <cfRule type="duplicateValues" dxfId="105" priority="106"/>
  </conditionalFormatting>
  <conditionalFormatting sqref="B174">
    <cfRule type="duplicateValues" dxfId="104" priority="105"/>
  </conditionalFormatting>
  <conditionalFormatting sqref="B175">
    <cfRule type="duplicateValues" dxfId="103" priority="104"/>
  </conditionalFormatting>
  <conditionalFormatting sqref="B175">
    <cfRule type="duplicateValues" dxfId="102" priority="103"/>
  </conditionalFormatting>
  <conditionalFormatting sqref="B176">
    <cfRule type="duplicateValues" dxfId="101" priority="102"/>
  </conditionalFormatting>
  <conditionalFormatting sqref="B176">
    <cfRule type="duplicateValues" dxfId="100" priority="101"/>
  </conditionalFormatting>
  <conditionalFormatting sqref="B187">
    <cfRule type="duplicateValues" dxfId="99" priority="100"/>
  </conditionalFormatting>
  <conditionalFormatting sqref="B187">
    <cfRule type="duplicateValues" dxfId="98" priority="99"/>
  </conditionalFormatting>
  <conditionalFormatting sqref="B183">
    <cfRule type="duplicateValues" dxfId="97" priority="98"/>
  </conditionalFormatting>
  <conditionalFormatting sqref="B183">
    <cfRule type="duplicateValues" dxfId="96" priority="97"/>
  </conditionalFormatting>
  <conditionalFormatting sqref="B184">
    <cfRule type="duplicateValues" dxfId="95" priority="96"/>
  </conditionalFormatting>
  <conditionalFormatting sqref="B184">
    <cfRule type="duplicateValues" dxfId="94" priority="95"/>
  </conditionalFormatting>
  <conditionalFormatting sqref="B185">
    <cfRule type="duplicateValues" dxfId="93" priority="94"/>
  </conditionalFormatting>
  <conditionalFormatting sqref="B185">
    <cfRule type="duplicateValues" dxfId="92" priority="93"/>
  </conditionalFormatting>
  <conditionalFormatting sqref="B186">
    <cfRule type="duplicateValues" dxfId="91" priority="92"/>
  </conditionalFormatting>
  <conditionalFormatting sqref="B186">
    <cfRule type="duplicateValues" dxfId="90" priority="91"/>
  </conditionalFormatting>
  <conditionalFormatting sqref="B234">
    <cfRule type="duplicateValues" dxfId="89" priority="90"/>
  </conditionalFormatting>
  <conditionalFormatting sqref="B234">
    <cfRule type="duplicateValues" dxfId="88" priority="89"/>
  </conditionalFormatting>
  <conditionalFormatting sqref="B230">
    <cfRule type="duplicateValues" dxfId="87" priority="88"/>
  </conditionalFormatting>
  <conditionalFormatting sqref="B230">
    <cfRule type="duplicateValues" dxfId="86" priority="87"/>
  </conditionalFormatting>
  <conditionalFormatting sqref="B231">
    <cfRule type="duplicateValues" dxfId="85" priority="86"/>
  </conditionalFormatting>
  <conditionalFormatting sqref="B231">
    <cfRule type="duplicateValues" dxfId="84" priority="85"/>
  </conditionalFormatting>
  <conditionalFormatting sqref="B232">
    <cfRule type="duplicateValues" dxfId="83" priority="84"/>
  </conditionalFormatting>
  <conditionalFormatting sqref="B232">
    <cfRule type="duplicateValues" dxfId="82" priority="83"/>
  </conditionalFormatting>
  <conditionalFormatting sqref="B233">
    <cfRule type="duplicateValues" dxfId="81" priority="82"/>
  </conditionalFormatting>
  <conditionalFormatting sqref="B233">
    <cfRule type="duplicateValues" dxfId="80" priority="81"/>
  </conditionalFormatting>
  <conditionalFormatting sqref="B252">
    <cfRule type="duplicateValues" dxfId="79" priority="80"/>
  </conditionalFormatting>
  <conditionalFormatting sqref="B252">
    <cfRule type="duplicateValues" dxfId="78" priority="79"/>
  </conditionalFormatting>
  <conditionalFormatting sqref="B248">
    <cfRule type="duplicateValues" dxfId="77" priority="78"/>
  </conditionalFormatting>
  <conditionalFormatting sqref="B248">
    <cfRule type="duplicateValues" dxfId="76" priority="77"/>
  </conditionalFormatting>
  <conditionalFormatting sqref="B249">
    <cfRule type="duplicateValues" dxfId="75" priority="76"/>
  </conditionalFormatting>
  <conditionalFormatting sqref="B249">
    <cfRule type="duplicateValues" dxfId="74" priority="75"/>
  </conditionalFormatting>
  <conditionalFormatting sqref="B250">
    <cfRule type="duplicateValues" dxfId="73" priority="74"/>
  </conditionalFormatting>
  <conditionalFormatting sqref="B250">
    <cfRule type="duplicateValues" dxfId="72" priority="73"/>
  </conditionalFormatting>
  <conditionalFormatting sqref="B251">
    <cfRule type="duplicateValues" dxfId="71" priority="72"/>
  </conditionalFormatting>
  <conditionalFormatting sqref="B251">
    <cfRule type="duplicateValues" dxfId="70" priority="71"/>
  </conditionalFormatting>
  <conditionalFormatting sqref="B315">
    <cfRule type="duplicateValues" dxfId="69" priority="70"/>
  </conditionalFormatting>
  <conditionalFormatting sqref="B315">
    <cfRule type="duplicateValues" dxfId="68" priority="69"/>
  </conditionalFormatting>
  <conditionalFormatting sqref="B311">
    <cfRule type="duplicateValues" dxfId="67" priority="68"/>
  </conditionalFormatting>
  <conditionalFormatting sqref="B311">
    <cfRule type="duplicateValues" dxfId="66" priority="67"/>
  </conditionalFormatting>
  <conditionalFormatting sqref="B312">
    <cfRule type="duplicateValues" dxfId="65" priority="66"/>
  </conditionalFormatting>
  <conditionalFormatting sqref="B312">
    <cfRule type="duplicateValues" dxfId="64" priority="65"/>
  </conditionalFormatting>
  <conditionalFormatting sqref="B313">
    <cfRule type="duplicateValues" dxfId="63" priority="64"/>
  </conditionalFormatting>
  <conditionalFormatting sqref="B313">
    <cfRule type="duplicateValues" dxfId="62" priority="63"/>
  </conditionalFormatting>
  <conditionalFormatting sqref="B314">
    <cfRule type="duplicateValues" dxfId="61" priority="62"/>
  </conditionalFormatting>
  <conditionalFormatting sqref="B314">
    <cfRule type="duplicateValues" dxfId="60" priority="61"/>
  </conditionalFormatting>
  <conditionalFormatting sqref="B341">
    <cfRule type="duplicateValues" dxfId="59" priority="60"/>
  </conditionalFormatting>
  <conditionalFormatting sqref="B341">
    <cfRule type="duplicateValues" dxfId="58" priority="59"/>
  </conditionalFormatting>
  <conditionalFormatting sqref="B337">
    <cfRule type="duplicateValues" dxfId="57" priority="58"/>
  </conditionalFormatting>
  <conditionalFormatting sqref="B337">
    <cfRule type="duplicateValues" dxfId="56" priority="57"/>
  </conditionalFormatting>
  <conditionalFormatting sqref="B338">
    <cfRule type="duplicateValues" dxfId="55" priority="56"/>
  </conditionalFormatting>
  <conditionalFormatting sqref="B338">
    <cfRule type="duplicateValues" dxfId="54" priority="55"/>
  </conditionalFormatting>
  <conditionalFormatting sqref="B339">
    <cfRule type="duplicateValues" dxfId="53" priority="54"/>
  </conditionalFormatting>
  <conditionalFormatting sqref="B339">
    <cfRule type="duplicateValues" dxfId="52" priority="53"/>
  </conditionalFormatting>
  <conditionalFormatting sqref="B340">
    <cfRule type="duplicateValues" dxfId="51" priority="52"/>
  </conditionalFormatting>
  <conditionalFormatting sqref="B340">
    <cfRule type="duplicateValues" dxfId="50" priority="51"/>
  </conditionalFormatting>
  <conditionalFormatting sqref="B368">
    <cfRule type="duplicateValues" dxfId="49" priority="50"/>
  </conditionalFormatting>
  <conditionalFormatting sqref="B368">
    <cfRule type="duplicateValues" dxfId="48" priority="49"/>
  </conditionalFormatting>
  <conditionalFormatting sqref="B364">
    <cfRule type="duplicateValues" dxfId="47" priority="48"/>
  </conditionalFormatting>
  <conditionalFormatting sqref="B364">
    <cfRule type="duplicateValues" dxfId="46" priority="47"/>
  </conditionalFormatting>
  <conditionalFormatting sqref="B365">
    <cfRule type="duplicateValues" dxfId="45" priority="46"/>
  </conditionalFormatting>
  <conditionalFormatting sqref="B365">
    <cfRule type="duplicateValues" dxfId="44" priority="45"/>
  </conditionalFormatting>
  <conditionalFormatting sqref="B366">
    <cfRule type="duplicateValues" dxfId="43" priority="44"/>
  </conditionalFormatting>
  <conditionalFormatting sqref="B366">
    <cfRule type="duplicateValues" dxfId="42" priority="43"/>
  </conditionalFormatting>
  <conditionalFormatting sqref="B367">
    <cfRule type="duplicateValues" dxfId="41" priority="42"/>
  </conditionalFormatting>
  <conditionalFormatting sqref="B367">
    <cfRule type="duplicateValues" dxfId="40" priority="41"/>
  </conditionalFormatting>
  <conditionalFormatting sqref="B394">
    <cfRule type="duplicateValues" dxfId="39" priority="40"/>
  </conditionalFormatting>
  <conditionalFormatting sqref="B394">
    <cfRule type="duplicateValues" dxfId="38" priority="39"/>
  </conditionalFormatting>
  <conditionalFormatting sqref="B390">
    <cfRule type="duplicateValues" dxfId="37" priority="38"/>
  </conditionalFormatting>
  <conditionalFormatting sqref="B390">
    <cfRule type="duplicateValues" dxfId="36" priority="37"/>
  </conditionalFormatting>
  <conditionalFormatting sqref="B391">
    <cfRule type="duplicateValues" dxfId="35" priority="36"/>
  </conditionalFormatting>
  <conditionalFormatting sqref="B391">
    <cfRule type="duplicateValues" dxfId="34" priority="35"/>
  </conditionalFormatting>
  <conditionalFormatting sqref="B392">
    <cfRule type="duplicateValues" dxfId="33" priority="34"/>
  </conditionalFormatting>
  <conditionalFormatting sqref="B392">
    <cfRule type="duplicateValues" dxfId="32" priority="33"/>
  </conditionalFormatting>
  <conditionalFormatting sqref="B393">
    <cfRule type="duplicateValues" dxfId="31" priority="32"/>
  </conditionalFormatting>
  <conditionalFormatting sqref="B393">
    <cfRule type="duplicateValues" dxfId="30" priority="31"/>
  </conditionalFormatting>
  <conditionalFormatting sqref="B404">
    <cfRule type="duplicateValues" dxfId="29" priority="30"/>
  </conditionalFormatting>
  <conditionalFormatting sqref="B404">
    <cfRule type="duplicateValues" dxfId="28" priority="29"/>
  </conditionalFormatting>
  <conditionalFormatting sqref="B400">
    <cfRule type="duplicateValues" dxfId="27" priority="28"/>
  </conditionalFormatting>
  <conditionalFormatting sqref="B400">
    <cfRule type="duplicateValues" dxfId="26" priority="27"/>
  </conditionalFormatting>
  <conditionalFormatting sqref="B401">
    <cfRule type="duplicateValues" dxfId="25" priority="26"/>
  </conditionalFormatting>
  <conditionalFormatting sqref="B401">
    <cfRule type="duplicateValues" dxfId="24" priority="25"/>
  </conditionalFormatting>
  <conditionalFormatting sqref="B402">
    <cfRule type="duplicateValues" dxfId="23" priority="24"/>
  </conditionalFormatting>
  <conditionalFormatting sqref="B402">
    <cfRule type="duplicateValues" dxfId="22" priority="23"/>
  </conditionalFormatting>
  <conditionalFormatting sqref="B403">
    <cfRule type="duplicateValues" dxfId="21" priority="22"/>
  </conditionalFormatting>
  <conditionalFormatting sqref="B403">
    <cfRule type="duplicateValues" dxfId="20" priority="21"/>
  </conditionalFormatting>
  <conditionalFormatting sqref="B479">
    <cfRule type="duplicateValues" dxfId="19" priority="20"/>
  </conditionalFormatting>
  <conditionalFormatting sqref="B479">
    <cfRule type="duplicateValues" dxfId="18" priority="19"/>
  </conditionalFormatting>
  <conditionalFormatting sqref="B475">
    <cfRule type="duplicateValues" dxfId="17" priority="18"/>
  </conditionalFormatting>
  <conditionalFormatting sqref="B475">
    <cfRule type="duplicateValues" dxfId="16" priority="17"/>
  </conditionalFormatting>
  <conditionalFormatting sqref="B476">
    <cfRule type="duplicateValues" dxfId="15" priority="16"/>
  </conditionalFormatting>
  <conditionalFormatting sqref="B476">
    <cfRule type="duplicateValues" dxfId="14" priority="15"/>
  </conditionalFormatting>
  <conditionalFormatting sqref="B477">
    <cfRule type="duplicateValues" dxfId="13" priority="14"/>
  </conditionalFormatting>
  <conditionalFormatting sqref="B477">
    <cfRule type="duplicateValues" dxfId="12" priority="13"/>
  </conditionalFormatting>
  <conditionalFormatting sqref="B478">
    <cfRule type="duplicateValues" dxfId="11" priority="12"/>
  </conditionalFormatting>
  <conditionalFormatting sqref="B478">
    <cfRule type="duplicateValues" dxfId="10" priority="11"/>
  </conditionalFormatting>
  <conditionalFormatting sqref="B508">
    <cfRule type="duplicateValues" dxfId="9" priority="10"/>
  </conditionalFormatting>
  <conditionalFormatting sqref="B508">
    <cfRule type="duplicateValues" dxfId="8" priority="9"/>
  </conditionalFormatting>
  <conditionalFormatting sqref="B504">
    <cfRule type="duplicateValues" dxfId="7" priority="8"/>
  </conditionalFormatting>
  <conditionalFormatting sqref="B504">
    <cfRule type="duplicateValues" dxfId="6" priority="7"/>
  </conditionalFormatting>
  <conditionalFormatting sqref="B505">
    <cfRule type="duplicateValues" dxfId="5" priority="6"/>
  </conditionalFormatting>
  <conditionalFormatting sqref="B505">
    <cfRule type="duplicateValues" dxfId="4" priority="5"/>
  </conditionalFormatting>
  <conditionalFormatting sqref="B506">
    <cfRule type="duplicateValues" dxfId="3" priority="4"/>
  </conditionalFormatting>
  <conditionalFormatting sqref="B506">
    <cfRule type="duplicateValues" dxfId="2" priority="3"/>
  </conditionalFormatting>
  <conditionalFormatting sqref="B507">
    <cfRule type="duplicateValues" dxfId="1" priority="2"/>
  </conditionalFormatting>
  <conditionalFormatting sqref="B507">
    <cfRule type="duplicateValues" dxfId="0" priority="1"/>
  </conditionalFormatting>
  <pageMargins left="0.511811024" right="0.511811024" top="0.78740157499999996" bottom="0.78740157499999996" header="0.31496062000000002" footer="0.31496062000000002"/>
  <pageSetup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tabColor theme="3"/>
  </sheetPr>
  <dimension ref="A1:R55"/>
  <sheetViews>
    <sheetView showGridLines="0" zoomScale="80" zoomScaleNormal="80" workbookViewId="0">
      <pane ySplit="2" topLeftCell="A20" activePane="bottomLeft" state="frozen"/>
      <selection activeCell="B2" sqref="B2"/>
      <selection pane="bottomLeft" activeCell="A23" sqref="A23"/>
    </sheetView>
  </sheetViews>
  <sheetFormatPr defaultRowHeight="15"/>
  <cols>
    <col min="1" max="1" width="27.5703125" bestFit="1" customWidth="1"/>
    <col min="2" max="2" width="35.85546875" customWidth="1"/>
    <col min="3" max="3" width="52.140625" customWidth="1"/>
    <col min="4" max="4" width="38.42578125" customWidth="1"/>
    <col min="5" max="5" width="0.140625" customWidth="1"/>
    <col min="6" max="6" width="19.85546875" style="1" customWidth="1"/>
    <col min="7" max="7" width="27.85546875" style="1" bestFit="1" customWidth="1"/>
    <col min="8" max="8" width="19.140625" style="1" bestFit="1" customWidth="1"/>
    <col min="9" max="9" width="13.5703125" style="1" customWidth="1"/>
    <col min="10" max="10" width="18.140625" style="1" customWidth="1"/>
    <col min="11" max="11" width="21.140625" style="1" bestFit="1" customWidth="1"/>
    <col min="12" max="13" width="13.5703125" style="1" customWidth="1"/>
    <col min="14" max="14" width="25.140625" style="21" customWidth="1"/>
    <col min="15" max="15" width="15.140625" customWidth="1"/>
    <col min="16" max="16" width="22.85546875" hidden="1" customWidth="1"/>
  </cols>
  <sheetData>
    <row r="1" spans="1:18" ht="51.75" customHeight="1">
      <c r="A1" s="94" t="s">
        <v>0</v>
      </c>
      <c r="B1" s="94"/>
      <c r="C1" s="94"/>
      <c r="D1" s="94"/>
      <c r="E1" s="94"/>
      <c r="F1" s="94"/>
      <c r="G1" s="94"/>
      <c r="H1" s="94"/>
      <c r="I1" s="94"/>
      <c r="J1" s="94"/>
      <c r="K1" s="22"/>
      <c r="L1" s="92" t="s">
        <v>3</v>
      </c>
      <c r="M1" s="93"/>
      <c r="N1" s="68">
        <v>4500</v>
      </c>
    </row>
    <row r="2" spans="1:18" ht="65.099999999999994" customHeight="1">
      <c r="A2" s="42" t="s">
        <v>76</v>
      </c>
      <c r="B2" s="6" t="s">
        <v>4</v>
      </c>
      <c r="C2" s="6" t="s">
        <v>5</v>
      </c>
      <c r="D2" s="8" t="s">
        <v>75</v>
      </c>
      <c r="E2" s="8" t="s">
        <v>442</v>
      </c>
      <c r="F2" s="18" t="s">
        <v>6</v>
      </c>
      <c r="G2" s="19" t="s">
        <v>7</v>
      </c>
      <c r="H2" s="20" t="s">
        <v>8</v>
      </c>
      <c r="I2" s="8" t="s">
        <v>9</v>
      </c>
      <c r="J2" s="8" t="s">
        <v>10</v>
      </c>
      <c r="K2" s="8" t="s">
        <v>483</v>
      </c>
      <c r="L2" s="8" t="s">
        <v>484</v>
      </c>
      <c r="M2" s="7" t="s">
        <v>11</v>
      </c>
      <c r="N2" s="8" t="s">
        <v>12</v>
      </c>
      <c r="O2" s="3"/>
      <c r="P2" s="3"/>
      <c r="Q2" s="3"/>
      <c r="R2" s="3"/>
    </row>
    <row r="3" spans="1:18" ht="39.950000000000003" customHeight="1">
      <c r="A3" s="38" t="s">
        <v>449</v>
      </c>
      <c r="B3" s="38" t="s">
        <v>102</v>
      </c>
      <c r="C3" s="45" t="str">
        <f>IFERROR(VLOOKUP(Tabela1[[#This Row],[Problema]],Problemas!B$2:E$746,2,FALSE),"")</f>
        <v xml:space="preserve">Consultar Manual de Manutenção </v>
      </c>
      <c r="D3" s="38" t="s">
        <v>521</v>
      </c>
      <c r="E3" s="69">
        <f>IFERROR(VLOOKUP(Tabela1[[#This Row],[Problema]],Problemas!B$2:E$746,3,FALSE),"")</f>
        <v>1</v>
      </c>
      <c r="F3" s="45" t="str">
        <f>IFERROR(VLOOKUP(Tabela1[[#This Row],[Risco]],Gravidade!A$2:D$6,2,FALSE),"")</f>
        <v>Sem gravidade</v>
      </c>
      <c r="G3" s="45" t="str">
        <f>IFERROR(VLOOKUP(Tabela1[[#This Row],[Risco]],Gravidade!A$2:D$6,3,FALSE),"")</f>
        <v>Pode esperar</v>
      </c>
      <c r="H3" s="45" t="str">
        <f>IFERROR(VLOOKUP(Tabela1[[#This Row],[Risco]],Gravidade!A$2:D$6,4,FALSE),"")</f>
        <v>Não muda nada</v>
      </c>
      <c r="I3" s="45" t="str">
        <f>IFERROR(VLOOKUP(Tabela1[[#This Row],[Gravidade]],Gravidade!B$2:E$6,4,FALSE),"")</f>
        <v>Baixa</v>
      </c>
      <c r="J3" s="34">
        <v>1000</v>
      </c>
      <c r="K3" s="36" t="s">
        <v>17</v>
      </c>
      <c r="L3" s="36" t="s">
        <v>31</v>
      </c>
      <c r="M3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3" s="36" t="s">
        <v>520</v>
      </c>
      <c r="O3" s="9"/>
      <c r="P3" s="4" t="s">
        <v>15</v>
      </c>
      <c r="Q3" s="4"/>
      <c r="R3" s="4"/>
    </row>
    <row r="4" spans="1:18" ht="39.950000000000003" customHeight="1">
      <c r="A4" s="38" t="s">
        <v>451</v>
      </c>
      <c r="B4" s="38" t="s">
        <v>160</v>
      </c>
      <c r="C4" s="45" t="str">
        <f>IFERROR(VLOOKUP(Tabela1[[#This Row],[Problema]],Problemas!B$2:E$746,2,FALSE),"")</f>
        <v xml:space="preserve">Consultar Manual de Manutenção </v>
      </c>
      <c r="D4" s="35" t="s">
        <v>522</v>
      </c>
      <c r="E4" s="69">
        <f>IFERROR(VLOOKUP(Tabela1[[#This Row],[Problema]],Problemas!B$2:E$746,3,FALSE),"")</f>
        <v>2</v>
      </c>
      <c r="F4" s="45" t="str">
        <f>IFERROR(VLOOKUP(Tabela1[[#This Row],[Risco]],Gravidade!A$2:D$6,2,FALSE),"")</f>
        <v>Pouco grave</v>
      </c>
      <c r="G4" s="45" t="str">
        <f>IFERROR(VLOOKUP(Tabela1[[#This Row],[Risco]],Gravidade!A$2:D$6,3,FALSE),"")</f>
        <v>Pouco urgente</v>
      </c>
      <c r="H4" s="45" t="str">
        <f>IFERROR(VLOOKUP(Tabela1[[#This Row],[Risco]],Gravidade!A$2:D$6,4,FALSE),"")</f>
        <v>Piorar em longo prazo</v>
      </c>
      <c r="I4" s="45" t="str">
        <f>IFERROR(VLOOKUP(Tabela1[[#This Row],[Gravidade]],Gravidade!B$2:E$6,4,FALSE),"")</f>
        <v>Média</v>
      </c>
      <c r="J4" s="34">
        <v>1000</v>
      </c>
      <c r="K4" s="36" t="s">
        <v>17</v>
      </c>
      <c r="L4" s="36" t="s">
        <v>31</v>
      </c>
      <c r="M4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4" s="36" t="s">
        <v>520</v>
      </c>
      <c r="O4" s="4"/>
      <c r="P4" s="4" t="s">
        <v>17</v>
      </c>
      <c r="Q4" s="4"/>
      <c r="R4" s="4"/>
    </row>
    <row r="5" spans="1:18" ht="39.950000000000003" customHeight="1">
      <c r="A5" s="38" t="s">
        <v>454</v>
      </c>
      <c r="B5" s="38" t="s">
        <v>471</v>
      </c>
      <c r="C5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5" s="35" t="s">
        <v>523</v>
      </c>
      <c r="E5" s="69">
        <f>IFERROR(VLOOKUP(Tabela1[[#This Row],[Problema]],Problemas!B$2:E$746,3,FALSE),"")</f>
        <v>1</v>
      </c>
      <c r="F5" s="45" t="str">
        <f>IFERROR(VLOOKUP(Tabela1[[#This Row],[Risco]],Gravidade!A$2:D$6,2,FALSE),"")</f>
        <v>Sem gravidade</v>
      </c>
      <c r="G5" s="45" t="str">
        <f>IFERROR(VLOOKUP(Tabela1[[#This Row],[Risco]],Gravidade!A$2:D$6,3,FALSE),"")</f>
        <v>Pode esperar</v>
      </c>
      <c r="H5" s="45" t="str">
        <f>IFERROR(VLOOKUP(Tabela1[[#This Row],[Risco]],Gravidade!A$2:D$6,4,FALSE),"")</f>
        <v>Não muda nada</v>
      </c>
      <c r="I5" s="45" t="str">
        <f>IFERROR(VLOOKUP(Tabela1[[#This Row],[Gravidade]],Gravidade!B$2:E$6,4,FALSE),"")</f>
        <v>Baixa</v>
      </c>
      <c r="J5" s="34">
        <v>1000</v>
      </c>
      <c r="K5" s="36" t="s">
        <v>17</v>
      </c>
      <c r="L5" s="36" t="s">
        <v>31</v>
      </c>
      <c r="M5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5" s="36" t="s">
        <v>520</v>
      </c>
      <c r="O5" s="4"/>
      <c r="P5" s="4"/>
      <c r="Q5" s="4"/>
      <c r="R5" s="4"/>
    </row>
    <row r="6" spans="1:18" ht="39.950000000000003" customHeight="1">
      <c r="A6" s="38" t="s">
        <v>465</v>
      </c>
      <c r="B6" s="38" t="s">
        <v>472</v>
      </c>
      <c r="C6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6" s="35" t="s">
        <v>524</v>
      </c>
      <c r="E6" s="69">
        <f>IFERROR(VLOOKUP(Tabela1[[#This Row],[Problema]],Problemas!B$2:E$746,3,FALSE),"")</f>
        <v>2</v>
      </c>
      <c r="F6" s="45" t="str">
        <f>IFERROR(VLOOKUP(Tabela1[[#This Row],[Risco]],Gravidade!A$2:D$6,2,FALSE),"")</f>
        <v>Pouco grave</v>
      </c>
      <c r="G6" s="45" t="str">
        <f>IFERROR(VLOOKUP(Tabela1[[#This Row],[Risco]],Gravidade!A$2:D$6,3,FALSE),"")</f>
        <v>Pouco urgente</v>
      </c>
      <c r="H6" s="45" t="str">
        <f>IFERROR(VLOOKUP(Tabela1[[#This Row],[Risco]],Gravidade!A$2:D$6,4,FALSE),"")</f>
        <v>Piorar em longo prazo</v>
      </c>
      <c r="I6" s="45" t="str">
        <f>IFERROR(VLOOKUP(Tabela1[[#This Row],[Gravidade]],Gravidade!B$2:E$6,4,FALSE),"")</f>
        <v>Média</v>
      </c>
      <c r="J6" s="34">
        <v>1000</v>
      </c>
      <c r="K6" s="36" t="s">
        <v>15</v>
      </c>
      <c r="L6" s="36" t="s">
        <v>31</v>
      </c>
      <c r="M6" s="73" t="str">
        <f>IF(Tabela1[[#This Row],[Envolve algum trabalho de alto risco? Veja DC-82?]]="","",IF(OR(Tabela1[[#This Row],[Custo estimado]]&gt;$N$1,Tabela1[[#This Row],[Envolve algum trabalho de alto risco? Veja DC-82?]]="Sim"),"Sim","Não"))</f>
        <v>Sim</v>
      </c>
      <c r="N6" s="36" t="s">
        <v>520</v>
      </c>
    </row>
    <row r="7" spans="1:18" ht="39.950000000000003" customHeight="1">
      <c r="A7" s="38" t="s">
        <v>453</v>
      </c>
      <c r="B7" s="38" t="s">
        <v>472</v>
      </c>
      <c r="C7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7" s="35" t="s">
        <v>525</v>
      </c>
      <c r="E7" s="69">
        <f>IFERROR(VLOOKUP(Tabela1[[#This Row],[Problema]],Problemas!B$2:E$746,3,FALSE),"")</f>
        <v>2</v>
      </c>
      <c r="F7" s="45" t="str">
        <f>IFERROR(VLOOKUP(Tabela1[[#This Row],[Risco]],Gravidade!A$2:D$6,2,FALSE),"")</f>
        <v>Pouco grave</v>
      </c>
      <c r="G7" s="45" t="str">
        <f>IFERROR(VLOOKUP(Tabela1[[#This Row],[Risco]],Gravidade!A$2:D$6,3,FALSE),"")</f>
        <v>Pouco urgente</v>
      </c>
      <c r="H7" s="45" t="str">
        <f>IFERROR(VLOOKUP(Tabela1[[#This Row],[Risco]],Gravidade!A$2:D$6,4,FALSE),"")</f>
        <v>Piorar em longo prazo</v>
      </c>
      <c r="I7" s="45" t="str">
        <f>IFERROR(VLOOKUP(Tabela1[[#This Row],[Gravidade]],Gravidade!B$2:E$6,4,FALSE),"")</f>
        <v>Média</v>
      </c>
      <c r="J7" s="34">
        <v>1000</v>
      </c>
      <c r="K7" s="36" t="s">
        <v>17</v>
      </c>
      <c r="L7" s="36" t="s">
        <v>31</v>
      </c>
      <c r="M7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7" s="36" t="s">
        <v>520</v>
      </c>
    </row>
    <row r="8" spans="1:18" ht="39.950000000000003" customHeight="1">
      <c r="A8" s="38" t="s">
        <v>465</v>
      </c>
      <c r="B8" s="38" t="s">
        <v>471</v>
      </c>
      <c r="C8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8" s="35" t="s">
        <v>526</v>
      </c>
      <c r="E8" s="69">
        <f>IFERROR(VLOOKUP(Tabela1[[#This Row],[Problema]],Problemas!B$2:E$746,3,FALSE),"")</f>
        <v>1</v>
      </c>
      <c r="F8" s="45" t="str">
        <f>IFERROR(VLOOKUP(Tabela1[[#This Row],[Risco]],Gravidade!A$2:D$6,2,FALSE),"")</f>
        <v>Sem gravidade</v>
      </c>
      <c r="G8" s="45" t="str">
        <f>IFERROR(VLOOKUP(Tabela1[[#This Row],[Risco]],Gravidade!A$2:D$6,3,FALSE),"")</f>
        <v>Pode esperar</v>
      </c>
      <c r="H8" s="45" t="str">
        <f>IFERROR(VLOOKUP(Tabela1[[#This Row],[Risco]],Gravidade!A$2:D$6,4,FALSE),"")</f>
        <v>Não muda nada</v>
      </c>
      <c r="I8" s="45" t="str">
        <f>IFERROR(VLOOKUP(Tabela1[[#This Row],[Gravidade]],Gravidade!B$2:E$6,4,FALSE),"")</f>
        <v>Baixa</v>
      </c>
      <c r="J8" s="34">
        <v>1000</v>
      </c>
      <c r="K8" s="36" t="s">
        <v>17</v>
      </c>
      <c r="L8" s="36" t="s">
        <v>31</v>
      </c>
      <c r="M8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8" s="36" t="s">
        <v>520</v>
      </c>
    </row>
    <row r="9" spans="1:18" ht="39.950000000000003" customHeight="1">
      <c r="A9" s="38" t="s">
        <v>407</v>
      </c>
      <c r="B9" s="38" t="s">
        <v>471</v>
      </c>
      <c r="C9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9" s="35" t="s">
        <v>527</v>
      </c>
      <c r="E9" s="69">
        <f>IFERROR(VLOOKUP(Tabela1[[#This Row],[Problema]],Problemas!B$2:E$746,3,FALSE),"")</f>
        <v>1</v>
      </c>
      <c r="F9" s="45" t="str">
        <f>IFERROR(VLOOKUP(Tabela1[[#This Row],[Risco]],Gravidade!A$2:D$6,2,FALSE),"")</f>
        <v>Sem gravidade</v>
      </c>
      <c r="G9" s="45" t="str">
        <f>IFERROR(VLOOKUP(Tabela1[[#This Row],[Risco]],Gravidade!A$2:D$6,3,FALSE),"")</f>
        <v>Pode esperar</v>
      </c>
      <c r="H9" s="45" t="str">
        <f>IFERROR(VLOOKUP(Tabela1[[#This Row],[Risco]],Gravidade!A$2:D$6,4,FALSE),"")</f>
        <v>Não muda nada</v>
      </c>
      <c r="I9" s="45" t="str">
        <f>IFERROR(VLOOKUP(Tabela1[[#This Row],[Gravidade]],Gravidade!B$2:E$6,4,FALSE),"")</f>
        <v>Baixa</v>
      </c>
      <c r="J9" s="34">
        <v>0</v>
      </c>
      <c r="K9" s="36" t="s">
        <v>17</v>
      </c>
      <c r="L9" s="36" t="s">
        <v>31</v>
      </c>
      <c r="M9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9" s="36" t="s">
        <v>520</v>
      </c>
    </row>
    <row r="10" spans="1:18" ht="39.950000000000003" customHeight="1">
      <c r="A10" s="38" t="s">
        <v>446</v>
      </c>
      <c r="B10" s="38" t="s">
        <v>471</v>
      </c>
      <c r="C10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10" s="35" t="s">
        <v>528</v>
      </c>
      <c r="E10" s="69">
        <f>IFERROR(VLOOKUP(Tabela1[[#This Row],[Problema]],Problemas!B$2:E$746,3,FALSE),"")</f>
        <v>1</v>
      </c>
      <c r="F10" s="45" t="str">
        <f>IFERROR(VLOOKUP(Tabela1[[#This Row],[Risco]],Gravidade!A$2:D$6,2,FALSE),"")</f>
        <v>Sem gravidade</v>
      </c>
      <c r="G10" s="45" t="str">
        <f>IFERROR(VLOOKUP(Tabela1[[#This Row],[Risco]],Gravidade!A$2:D$6,3,FALSE),"")</f>
        <v>Pode esperar</v>
      </c>
      <c r="H10" s="45" t="str">
        <f>IFERROR(VLOOKUP(Tabela1[[#This Row],[Risco]],Gravidade!A$2:D$6,4,FALSE),"")</f>
        <v>Não muda nada</v>
      </c>
      <c r="I10" s="45" t="str">
        <f>IFERROR(VLOOKUP(Tabela1[[#This Row],[Gravidade]],Gravidade!B$2:E$6,4,FALSE),"")</f>
        <v>Baixa</v>
      </c>
      <c r="J10" s="34">
        <v>1000</v>
      </c>
      <c r="K10" s="36" t="s">
        <v>17</v>
      </c>
      <c r="L10" s="36" t="s">
        <v>31</v>
      </c>
      <c r="M10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10" s="36" t="s">
        <v>520</v>
      </c>
    </row>
    <row r="11" spans="1:18" ht="39.950000000000003" customHeight="1">
      <c r="A11" s="38" t="s">
        <v>453</v>
      </c>
      <c r="B11" s="38" t="s">
        <v>473</v>
      </c>
      <c r="C11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11" s="35" t="s">
        <v>529</v>
      </c>
      <c r="E11" s="69">
        <f>IFERROR(VLOOKUP(Tabela1[[#This Row],[Problema]],Problemas!B$2:E$746,3,FALSE),"")</f>
        <v>3</v>
      </c>
      <c r="F11" s="45" t="str">
        <f>IFERROR(VLOOKUP(Tabela1[[#This Row],[Risco]],Gravidade!A$2:D$6,2,FALSE),"")</f>
        <v>Grave</v>
      </c>
      <c r="G11" s="45" t="str">
        <f>IFERROR(VLOOKUP(Tabela1[[#This Row],[Risco]],Gravidade!A$2:D$6,3,FALSE),"")</f>
        <v>O mais rápido possível</v>
      </c>
      <c r="H11" s="45" t="str">
        <f>IFERROR(VLOOKUP(Tabela1[[#This Row],[Risco]],Gravidade!A$2:D$6,4,FALSE),"")</f>
        <v>Piorar em médio prazo</v>
      </c>
      <c r="I11" s="45" t="str">
        <f>IFERROR(VLOOKUP(Tabela1[[#This Row],[Gravidade]],Gravidade!B$2:E$6,4,FALSE),"")</f>
        <v>Média</v>
      </c>
      <c r="J11" s="34">
        <v>1200</v>
      </c>
      <c r="K11" s="36" t="s">
        <v>17</v>
      </c>
      <c r="L11" s="36" t="s">
        <v>31</v>
      </c>
      <c r="M11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11" s="36" t="s">
        <v>520</v>
      </c>
    </row>
    <row r="12" spans="1:18" ht="39.950000000000003" customHeight="1">
      <c r="A12" s="38" t="s">
        <v>407</v>
      </c>
      <c r="B12" s="38" t="s">
        <v>471</v>
      </c>
      <c r="C12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12" s="35" t="s">
        <v>530</v>
      </c>
      <c r="E12" s="69">
        <f>IFERROR(VLOOKUP(Tabela1[[#This Row],[Problema]],Problemas!B$2:E$746,3,FALSE),"")</f>
        <v>1</v>
      </c>
      <c r="F12" s="45" t="str">
        <f>IFERROR(VLOOKUP(Tabela1[[#This Row],[Risco]],Gravidade!A$2:D$6,2,FALSE),"")</f>
        <v>Sem gravidade</v>
      </c>
      <c r="G12" s="45" t="str">
        <f>IFERROR(VLOOKUP(Tabela1[[#This Row],[Risco]],Gravidade!A$2:D$6,3,FALSE),"")</f>
        <v>Pode esperar</v>
      </c>
      <c r="H12" s="45" t="str">
        <f>IFERROR(VLOOKUP(Tabela1[[#This Row],[Risco]],Gravidade!A$2:D$6,4,FALSE),"")</f>
        <v>Não muda nada</v>
      </c>
      <c r="I12" s="45" t="str">
        <f>IFERROR(VLOOKUP(Tabela1[[#This Row],[Gravidade]],Gravidade!B$2:E$6,4,FALSE),"")</f>
        <v>Baixa</v>
      </c>
      <c r="J12" s="34">
        <v>500</v>
      </c>
      <c r="K12" s="36" t="s">
        <v>17</v>
      </c>
      <c r="L12" s="36" t="s">
        <v>31</v>
      </c>
      <c r="M12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12" s="36" t="s">
        <v>520</v>
      </c>
    </row>
    <row r="13" spans="1:18" ht="39.950000000000003" customHeight="1">
      <c r="A13" s="38" t="s">
        <v>445</v>
      </c>
      <c r="B13" s="38" t="s">
        <v>473</v>
      </c>
      <c r="C13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13" s="35" t="s">
        <v>531</v>
      </c>
      <c r="E13" s="69">
        <f>IFERROR(VLOOKUP(Tabela1[[#This Row],[Problema]],Problemas!B$2:E$746,3,FALSE),"")</f>
        <v>3</v>
      </c>
      <c r="F13" s="45" t="str">
        <f>IFERROR(VLOOKUP(Tabela1[[#This Row],[Risco]],Gravidade!A$2:D$6,2,FALSE),"")</f>
        <v>Grave</v>
      </c>
      <c r="G13" s="45" t="str">
        <f>IFERROR(VLOOKUP(Tabela1[[#This Row],[Risco]],Gravidade!A$2:D$6,3,FALSE),"")</f>
        <v>O mais rápido possível</v>
      </c>
      <c r="H13" s="45" t="str">
        <f>IFERROR(VLOOKUP(Tabela1[[#This Row],[Risco]],Gravidade!A$2:D$6,4,FALSE),"")</f>
        <v>Piorar em médio prazo</v>
      </c>
      <c r="I13" s="45" t="str">
        <f>IFERROR(VLOOKUP(Tabela1[[#This Row],[Gravidade]],Gravidade!B$2:E$6,4,FALSE),"")</f>
        <v>Média</v>
      </c>
      <c r="J13" s="34">
        <v>500</v>
      </c>
      <c r="K13" s="36" t="s">
        <v>17</v>
      </c>
      <c r="L13" s="36" t="s">
        <v>31</v>
      </c>
      <c r="M13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13" s="36" t="s">
        <v>520</v>
      </c>
    </row>
    <row r="14" spans="1:18" ht="39.950000000000003" customHeight="1">
      <c r="A14" s="38" t="s">
        <v>445</v>
      </c>
      <c r="B14" s="38" t="s">
        <v>473</v>
      </c>
      <c r="C14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14" s="35" t="s">
        <v>532</v>
      </c>
      <c r="E14" s="69">
        <f>IFERROR(VLOOKUP(Tabela1[[#This Row],[Problema]],Problemas!B$2:E$746,3,FALSE),"")</f>
        <v>3</v>
      </c>
      <c r="F14" s="45" t="str">
        <f>IFERROR(VLOOKUP(Tabela1[[#This Row],[Risco]],Gravidade!A$2:D$6,2,FALSE),"")</f>
        <v>Grave</v>
      </c>
      <c r="G14" s="45" t="str">
        <f>IFERROR(VLOOKUP(Tabela1[[#This Row],[Risco]],Gravidade!A$2:D$6,3,FALSE),"")</f>
        <v>O mais rápido possível</v>
      </c>
      <c r="H14" s="45" t="str">
        <f>IFERROR(VLOOKUP(Tabela1[[#This Row],[Risco]],Gravidade!A$2:D$6,4,FALSE),"")</f>
        <v>Piorar em médio prazo</v>
      </c>
      <c r="I14" s="45" t="str">
        <f>IFERROR(VLOOKUP(Tabela1[[#This Row],[Gravidade]],Gravidade!B$2:E$6,4,FALSE),"")</f>
        <v>Média</v>
      </c>
      <c r="J14" s="34">
        <v>500</v>
      </c>
      <c r="K14" s="36" t="s">
        <v>17</v>
      </c>
      <c r="L14" s="36" t="s">
        <v>31</v>
      </c>
      <c r="M14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14" s="36" t="s">
        <v>533</v>
      </c>
    </row>
    <row r="15" spans="1:18" ht="39.950000000000003" customHeight="1">
      <c r="A15" s="38" t="s">
        <v>453</v>
      </c>
      <c r="B15" s="38" t="s">
        <v>353</v>
      </c>
      <c r="C15" s="45" t="str">
        <f>IFERROR(VLOOKUP(Tabela1[[#This Row],[Problema]],Problemas!B$2:E$746,2,FALSE),"")</f>
        <v xml:space="preserve">Consultar Manual de Manutenção </v>
      </c>
      <c r="D15" s="35" t="s">
        <v>534</v>
      </c>
      <c r="E15" s="69">
        <f>IFERROR(VLOOKUP(Tabela1[[#This Row],[Problema]],Problemas!B$2:E$746,3,FALSE),"")</f>
        <v>3</v>
      </c>
      <c r="F15" s="45" t="str">
        <f>IFERROR(VLOOKUP(Tabela1[[#This Row],[Risco]],Gravidade!A$2:D$6,2,FALSE),"")</f>
        <v>Grave</v>
      </c>
      <c r="G15" s="45" t="str">
        <f>IFERROR(VLOOKUP(Tabela1[[#This Row],[Risco]],Gravidade!A$2:D$6,3,FALSE),"")</f>
        <v>O mais rápido possível</v>
      </c>
      <c r="H15" s="45" t="str">
        <f>IFERROR(VLOOKUP(Tabela1[[#This Row],[Risco]],Gravidade!A$2:D$6,4,FALSE),"")</f>
        <v>Piorar em médio prazo</v>
      </c>
      <c r="I15" s="45" t="str">
        <f>IFERROR(VLOOKUP(Tabela1[[#This Row],[Gravidade]],Gravidade!B$2:E$6,4,FALSE),"")</f>
        <v>Média</v>
      </c>
      <c r="J15" s="34">
        <v>500</v>
      </c>
      <c r="K15" s="36" t="s">
        <v>17</v>
      </c>
      <c r="L15" s="36" t="s">
        <v>31</v>
      </c>
      <c r="M15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15" s="36" t="s">
        <v>520</v>
      </c>
    </row>
    <row r="16" spans="1:18" ht="39.950000000000003" customHeight="1">
      <c r="A16" s="38" t="s">
        <v>456</v>
      </c>
      <c r="B16" s="38" t="s">
        <v>388</v>
      </c>
      <c r="C16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16" s="35" t="s">
        <v>535</v>
      </c>
      <c r="E16" s="69">
        <f>IFERROR(VLOOKUP(Tabela1[[#This Row],[Problema]],Problemas!B$2:E$746,3,FALSE),"")</f>
        <v>2</v>
      </c>
      <c r="F16" s="45" t="str">
        <f>IFERROR(VLOOKUP(Tabela1[[#This Row],[Risco]],Gravidade!A$2:D$6,2,FALSE),"")</f>
        <v>Pouco grave</v>
      </c>
      <c r="G16" s="45" t="str">
        <f>IFERROR(VLOOKUP(Tabela1[[#This Row],[Risco]],Gravidade!A$2:D$6,3,FALSE),"")</f>
        <v>Pouco urgente</v>
      </c>
      <c r="H16" s="45" t="str">
        <f>IFERROR(VLOOKUP(Tabela1[[#This Row],[Risco]],Gravidade!A$2:D$6,4,FALSE),"")</f>
        <v>Piorar em longo prazo</v>
      </c>
      <c r="I16" s="45" t="str">
        <f>IFERROR(VLOOKUP(Tabela1[[#This Row],[Gravidade]],Gravidade!B$2:E$6,4,FALSE),"")</f>
        <v>Média</v>
      </c>
      <c r="J16" s="34">
        <v>1000</v>
      </c>
      <c r="K16" s="36" t="s">
        <v>17</v>
      </c>
      <c r="L16" s="36" t="s">
        <v>31</v>
      </c>
      <c r="M16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16" s="36" t="s">
        <v>533</v>
      </c>
    </row>
    <row r="17" spans="1:14" ht="39.950000000000003" customHeight="1">
      <c r="A17" s="38" t="s">
        <v>456</v>
      </c>
      <c r="B17" s="38" t="s">
        <v>211</v>
      </c>
      <c r="C17" s="45" t="str">
        <f>IFERROR(VLOOKUP(Tabela1[[#This Row],[Problema]],Problemas!B$2:E$746,2,FALSE),"")</f>
        <v xml:space="preserve">Consultar Manual de Manutenção </v>
      </c>
      <c r="D17" s="35" t="s">
        <v>536</v>
      </c>
      <c r="E17" s="69">
        <f>IFERROR(VLOOKUP(Tabela1[[#This Row],[Problema]],Problemas!B$2:E$746,3,FALSE),"")</f>
        <v>2</v>
      </c>
      <c r="F17" s="45" t="str">
        <f>IFERROR(VLOOKUP(Tabela1[[#This Row],[Risco]],Gravidade!A$2:D$6,2,FALSE),"")</f>
        <v>Pouco grave</v>
      </c>
      <c r="G17" s="45" t="str">
        <f>IFERROR(VLOOKUP(Tabela1[[#This Row],[Risco]],Gravidade!A$2:D$6,3,FALSE),"")</f>
        <v>Pouco urgente</v>
      </c>
      <c r="H17" s="45" t="str">
        <f>IFERROR(VLOOKUP(Tabela1[[#This Row],[Risco]],Gravidade!A$2:D$6,4,FALSE),"")</f>
        <v>Piorar em longo prazo</v>
      </c>
      <c r="I17" s="45" t="str">
        <f>IFERROR(VLOOKUP(Tabela1[[#This Row],[Gravidade]],Gravidade!B$2:E$6,4,FALSE),"")</f>
        <v>Média</v>
      </c>
      <c r="J17" s="34">
        <v>1000</v>
      </c>
      <c r="K17" s="36" t="s">
        <v>17</v>
      </c>
      <c r="L17" s="36" t="s">
        <v>31</v>
      </c>
      <c r="M17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17" s="36" t="s">
        <v>520</v>
      </c>
    </row>
    <row r="18" spans="1:14" ht="39.950000000000003" customHeight="1">
      <c r="A18" s="38" t="s">
        <v>126</v>
      </c>
      <c r="B18" s="38" t="s">
        <v>471</v>
      </c>
      <c r="C18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18" s="35" t="s">
        <v>537</v>
      </c>
      <c r="E18" s="69">
        <f>IFERROR(VLOOKUP(Tabela1[[#This Row],[Problema]],Problemas!B$2:E$746,3,FALSE),"")</f>
        <v>1</v>
      </c>
      <c r="F18" s="45" t="str">
        <f>IFERROR(VLOOKUP(Tabela1[[#This Row],[Risco]],Gravidade!A$2:D$6,2,FALSE),"")</f>
        <v>Sem gravidade</v>
      </c>
      <c r="G18" s="45" t="str">
        <f>IFERROR(VLOOKUP(Tabela1[[#This Row],[Risco]],Gravidade!A$2:D$6,3,FALSE),"")</f>
        <v>Pode esperar</v>
      </c>
      <c r="H18" s="45" t="str">
        <f>IFERROR(VLOOKUP(Tabela1[[#This Row],[Risco]],Gravidade!A$2:D$6,4,FALSE),"")</f>
        <v>Não muda nada</v>
      </c>
      <c r="I18" s="45" t="str">
        <f>IFERROR(VLOOKUP(Tabela1[[#This Row],[Gravidade]],Gravidade!B$2:E$6,4,FALSE),"")</f>
        <v>Baixa</v>
      </c>
      <c r="J18" s="34">
        <v>0</v>
      </c>
      <c r="K18" s="36" t="s">
        <v>15</v>
      </c>
      <c r="L18" s="36" t="s">
        <v>32</v>
      </c>
      <c r="M18" s="73" t="str">
        <f>IF(Tabela1[[#This Row],[Envolve algum trabalho de alto risco? Veja DC-82?]]="","",IF(OR(Tabela1[[#This Row],[Custo estimado]]&gt;$N$1,Tabela1[[#This Row],[Envolve algum trabalho de alto risco? Veja DC-82?]]="Sim"),"Sim","Não"))</f>
        <v>Sim</v>
      </c>
      <c r="N18" s="36" t="s">
        <v>538</v>
      </c>
    </row>
    <row r="19" spans="1:14" ht="39.950000000000003" customHeight="1">
      <c r="A19" s="38" t="s">
        <v>126</v>
      </c>
      <c r="B19" s="38" t="s">
        <v>471</v>
      </c>
      <c r="C19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19" s="35" t="s">
        <v>539</v>
      </c>
      <c r="E19" s="69">
        <f>IFERROR(VLOOKUP(Tabela1[[#This Row],[Problema]],Problemas!B$2:E$746,3,FALSE),"")</f>
        <v>1</v>
      </c>
      <c r="F19" s="45" t="str">
        <f>IFERROR(VLOOKUP(Tabela1[[#This Row],[Risco]],Gravidade!A$2:D$6,2,FALSE),"")</f>
        <v>Sem gravidade</v>
      </c>
      <c r="G19" s="45" t="str">
        <f>IFERROR(VLOOKUP(Tabela1[[#This Row],[Risco]],Gravidade!A$2:D$6,3,FALSE),"")</f>
        <v>Pode esperar</v>
      </c>
      <c r="H19" s="45" t="str">
        <f>IFERROR(VLOOKUP(Tabela1[[#This Row],[Risco]],Gravidade!A$2:D$6,4,FALSE),"")</f>
        <v>Não muda nada</v>
      </c>
      <c r="I19" s="45" t="str">
        <f>IFERROR(VLOOKUP(Tabela1[[#This Row],[Gravidade]],Gravidade!B$2:E$6,4,FALSE),"")</f>
        <v>Baixa</v>
      </c>
      <c r="J19" s="34">
        <v>0</v>
      </c>
      <c r="K19" s="36" t="s">
        <v>17</v>
      </c>
      <c r="L19" s="36" t="s">
        <v>32</v>
      </c>
      <c r="M19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19" s="36" t="s">
        <v>540</v>
      </c>
    </row>
    <row r="20" spans="1:14" ht="39.950000000000003" customHeight="1">
      <c r="A20" s="38" t="s">
        <v>454</v>
      </c>
      <c r="B20" s="38" t="s">
        <v>217</v>
      </c>
      <c r="C20" s="45" t="str">
        <f>IFERROR(VLOOKUP(Tabela1[[#This Row],[Problema]],Problemas!B$2:E$746,2,FALSE),"")</f>
        <v xml:space="preserve">Consultar Manual de Manutenção </v>
      </c>
      <c r="D20" s="35" t="s">
        <v>541</v>
      </c>
      <c r="E20" s="69">
        <f>IFERROR(VLOOKUP(Tabela1[[#This Row],[Problema]],Problemas!B$2:E$746,3,FALSE),"")</f>
        <v>4</v>
      </c>
      <c r="F20" s="45" t="str">
        <f>IFERROR(VLOOKUP(Tabela1[[#This Row],[Risco]],Gravidade!A$2:D$6,2,FALSE),"")</f>
        <v>Muito grave</v>
      </c>
      <c r="G20" s="45" t="str">
        <f>IFERROR(VLOOKUP(Tabela1[[#This Row],[Risco]],Gravidade!A$2:D$6,3,FALSE),"")</f>
        <v>É urgente</v>
      </c>
      <c r="H20" s="45" t="str">
        <f>IFERROR(VLOOKUP(Tabela1[[#This Row],[Risco]],Gravidade!A$2:D$6,4,FALSE),"")</f>
        <v>Piorar em curto prazo</v>
      </c>
      <c r="I20" s="45" t="str">
        <f>IFERROR(VLOOKUP(Tabela1[[#This Row],[Gravidade]],Gravidade!B$2:E$6,4,FALSE),"")</f>
        <v>Alta</v>
      </c>
      <c r="J20" s="34">
        <v>0</v>
      </c>
      <c r="K20" s="36" t="s">
        <v>15</v>
      </c>
      <c r="L20" s="36" t="s">
        <v>32</v>
      </c>
      <c r="M20" s="73" t="str">
        <f>IF(Tabela1[[#This Row],[Envolve algum trabalho de alto risco? Veja DC-82?]]="","",IF(OR(Tabela1[[#This Row],[Custo estimado]]&gt;$N$1,Tabela1[[#This Row],[Envolve algum trabalho de alto risco? Veja DC-82?]]="Sim"),"Sim","Não"))</f>
        <v>Sim</v>
      </c>
      <c r="N20" s="36" t="s">
        <v>533</v>
      </c>
    </row>
    <row r="21" spans="1:14" ht="39.950000000000003" customHeight="1">
      <c r="A21" s="38" t="s">
        <v>445</v>
      </c>
      <c r="B21" s="38" t="s">
        <v>471</v>
      </c>
      <c r="C21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21" s="35" t="s">
        <v>542</v>
      </c>
      <c r="E21" s="69">
        <f>IFERROR(VLOOKUP(Tabela1[[#This Row],[Problema]],Problemas!B$2:E$746,3,FALSE),"")</f>
        <v>1</v>
      </c>
      <c r="F21" s="45" t="str">
        <f>IFERROR(VLOOKUP(Tabela1[[#This Row],[Risco]],Gravidade!A$2:D$6,2,FALSE),"")</f>
        <v>Sem gravidade</v>
      </c>
      <c r="G21" s="45" t="str">
        <f>IFERROR(VLOOKUP(Tabela1[[#This Row],[Risco]],Gravidade!A$2:D$6,3,FALSE),"")</f>
        <v>Pode esperar</v>
      </c>
      <c r="H21" s="45" t="str">
        <f>IFERROR(VLOOKUP(Tabela1[[#This Row],[Risco]],Gravidade!A$2:D$6,4,FALSE),"")</f>
        <v>Não muda nada</v>
      </c>
      <c r="I21" s="45" t="str">
        <f>IFERROR(VLOOKUP(Tabela1[[#This Row],[Gravidade]],Gravidade!B$2:E$6,4,FALSE),"")</f>
        <v>Baixa</v>
      </c>
      <c r="J21" s="34">
        <v>500</v>
      </c>
      <c r="K21" s="36" t="s">
        <v>17</v>
      </c>
      <c r="L21" s="36" t="s">
        <v>32</v>
      </c>
      <c r="M21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21" s="36" t="s">
        <v>540</v>
      </c>
    </row>
    <row r="22" spans="1:14" ht="39.950000000000003" customHeight="1">
      <c r="A22" s="38" t="s">
        <v>446</v>
      </c>
      <c r="B22" s="38" t="s">
        <v>471</v>
      </c>
      <c r="C22" s="45" t="str">
        <f>IFERROR(VLOOKUP(Tabela1[[#This Row],[Problema]],Problemas!B$2:E$746,2,FALSE),"")</f>
        <v>Analisar localmente como resolver com a ajuda de profissionais ou pela contratação de serviço. Se for necessária ajuda adicional, consultar TM.</v>
      </c>
      <c r="D22" s="35" t="s">
        <v>543</v>
      </c>
      <c r="E22" s="69">
        <f>IFERROR(VLOOKUP(Tabela1[[#This Row],[Problema]],Problemas!B$2:E$746,3,FALSE),"")</f>
        <v>1</v>
      </c>
      <c r="F22" s="45" t="str">
        <f>IFERROR(VLOOKUP(Tabela1[[#This Row],[Risco]],Gravidade!A$2:D$6,2,FALSE),"")</f>
        <v>Sem gravidade</v>
      </c>
      <c r="G22" s="45" t="str">
        <f>IFERROR(VLOOKUP(Tabela1[[#This Row],[Risco]],Gravidade!A$2:D$6,3,FALSE),"")</f>
        <v>Pode esperar</v>
      </c>
      <c r="H22" s="45" t="str">
        <f>IFERROR(VLOOKUP(Tabela1[[#This Row],[Risco]],Gravidade!A$2:D$6,4,FALSE),"")</f>
        <v>Não muda nada</v>
      </c>
      <c r="I22" s="45" t="str">
        <f>IFERROR(VLOOKUP(Tabela1[[#This Row],[Gravidade]],Gravidade!B$2:E$6,4,FALSE),"")</f>
        <v>Baixa</v>
      </c>
      <c r="J22" s="34">
        <v>500</v>
      </c>
      <c r="K22" s="36" t="s">
        <v>17</v>
      </c>
      <c r="L22" s="36" t="s">
        <v>32</v>
      </c>
      <c r="M22" s="73" t="str">
        <f>IF(Tabela1[[#This Row],[Envolve algum trabalho de alto risco? Veja DC-82?]]="","",IF(OR(Tabela1[[#This Row],[Custo estimado]]&gt;$N$1,Tabela1[[#This Row],[Envolve algum trabalho de alto risco? Veja DC-82?]]="Sim"),"Sim","Não"))</f>
        <v>Não</v>
      </c>
      <c r="N22" s="36" t="s">
        <v>538</v>
      </c>
    </row>
    <row r="23" spans="1:14" ht="39.950000000000003" customHeight="1">
      <c r="A23" s="38"/>
      <c r="B23" s="38"/>
      <c r="C23" s="45" t="str">
        <f>IFERROR(VLOOKUP(Tabela1[[#This Row],[Problema]],Problemas!B$2:E$746,2,FALSE),"")</f>
        <v/>
      </c>
      <c r="D23" s="35"/>
      <c r="E23" s="69" t="str">
        <f>IFERROR(VLOOKUP(Tabela1[[#This Row],[Problema]],Problemas!B$2:E$746,3,FALSE),"")</f>
        <v/>
      </c>
      <c r="F23" s="45" t="str">
        <f>IFERROR(VLOOKUP(Tabela1[[#This Row],[Risco]],Gravidade!A$2:D$6,2,FALSE),"")</f>
        <v/>
      </c>
      <c r="G23" s="45" t="str">
        <f>IFERROR(VLOOKUP(Tabela1[[#This Row],[Risco]],Gravidade!A$2:D$6,3,FALSE),"")</f>
        <v/>
      </c>
      <c r="H23" s="45" t="str">
        <f>IFERROR(VLOOKUP(Tabela1[[#This Row],[Risco]],Gravidade!A$2:D$6,4,FALSE),"")</f>
        <v/>
      </c>
      <c r="I23" s="45" t="str">
        <f>IFERROR(VLOOKUP(Tabela1[[#This Row],[Gravidade]],Gravidade!B$2:E$6,4,FALSE),"")</f>
        <v/>
      </c>
      <c r="J23" s="34"/>
      <c r="K23" s="36"/>
      <c r="L23" s="36"/>
      <c r="M23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23" s="36"/>
    </row>
    <row r="24" spans="1:14" ht="39.950000000000003" customHeight="1">
      <c r="A24" s="38"/>
      <c r="B24" s="38"/>
      <c r="C24" s="45" t="str">
        <f>IFERROR(VLOOKUP(Tabela1[[#This Row],[Problema]],Problemas!B$2:E$746,2,FALSE),"")</f>
        <v/>
      </c>
      <c r="D24" s="35"/>
      <c r="E24" s="69" t="str">
        <f>IFERROR(VLOOKUP(Tabela1[[#This Row],[Problema]],Problemas!B$2:E$746,3,FALSE),"")</f>
        <v/>
      </c>
      <c r="F24" s="45" t="str">
        <f>IFERROR(VLOOKUP(Tabela1[[#This Row],[Risco]],Gravidade!A$2:D$6,2,FALSE),"")</f>
        <v/>
      </c>
      <c r="G24" s="45" t="str">
        <f>IFERROR(VLOOKUP(Tabela1[[#This Row],[Risco]],Gravidade!A$2:D$6,3,FALSE),"")</f>
        <v/>
      </c>
      <c r="H24" s="45" t="str">
        <f>IFERROR(VLOOKUP(Tabela1[[#This Row],[Risco]],Gravidade!A$2:D$6,4,FALSE),"")</f>
        <v/>
      </c>
      <c r="I24" s="45" t="str">
        <f>IFERROR(VLOOKUP(Tabela1[[#This Row],[Gravidade]],Gravidade!B$2:E$6,4,FALSE),"")</f>
        <v/>
      </c>
      <c r="J24" s="34"/>
      <c r="K24" s="36"/>
      <c r="L24" s="36"/>
      <c r="M24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24" s="36"/>
    </row>
    <row r="25" spans="1:14" ht="39.950000000000003" customHeight="1">
      <c r="A25" s="38"/>
      <c r="B25" s="38"/>
      <c r="C25" s="45" t="str">
        <f>IFERROR(VLOOKUP(Tabela1[[#This Row],[Problema]],Problemas!B$2:E$746,2,FALSE),"")</f>
        <v/>
      </c>
      <c r="D25" s="35"/>
      <c r="E25" s="69" t="str">
        <f>IFERROR(VLOOKUP(Tabela1[[#This Row],[Problema]],Problemas!B$2:E$746,3,FALSE),"")</f>
        <v/>
      </c>
      <c r="F25" s="45" t="str">
        <f>IFERROR(VLOOKUP(Tabela1[[#This Row],[Risco]],Gravidade!A$2:D$6,2,FALSE),"")</f>
        <v/>
      </c>
      <c r="G25" s="45" t="str">
        <f>IFERROR(VLOOKUP(Tabela1[[#This Row],[Risco]],Gravidade!A$2:D$6,3,FALSE),"")</f>
        <v/>
      </c>
      <c r="H25" s="45" t="str">
        <f>IFERROR(VLOOKUP(Tabela1[[#This Row],[Risco]],Gravidade!A$2:D$6,4,FALSE),"")</f>
        <v/>
      </c>
      <c r="I25" s="45" t="str">
        <f>IFERROR(VLOOKUP(Tabela1[[#This Row],[Gravidade]],Gravidade!B$2:E$6,4,FALSE),"")</f>
        <v/>
      </c>
      <c r="J25" s="34"/>
      <c r="K25" s="36"/>
      <c r="L25" s="36"/>
      <c r="M25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25" s="36"/>
    </row>
    <row r="26" spans="1:14" ht="39.950000000000003" customHeight="1">
      <c r="A26" s="38"/>
      <c r="B26" s="38"/>
      <c r="C26" s="45" t="str">
        <f>IFERROR(VLOOKUP(Tabela1[[#This Row],[Problema]],Problemas!B$2:E$746,2,FALSE),"")</f>
        <v/>
      </c>
      <c r="D26" s="35"/>
      <c r="E26" s="69" t="str">
        <f>IFERROR(VLOOKUP(Tabela1[[#This Row],[Problema]],Problemas!B$2:E$746,3,FALSE),"")</f>
        <v/>
      </c>
      <c r="F26" s="45" t="str">
        <f>IFERROR(VLOOKUP(Tabela1[[#This Row],[Risco]],Gravidade!A$2:D$6,2,FALSE),"")</f>
        <v/>
      </c>
      <c r="G26" s="45" t="str">
        <f>IFERROR(VLOOKUP(Tabela1[[#This Row],[Risco]],Gravidade!A$2:D$6,3,FALSE),"")</f>
        <v/>
      </c>
      <c r="H26" s="45" t="str">
        <f>IFERROR(VLOOKUP(Tabela1[[#This Row],[Risco]],Gravidade!A$2:D$6,4,FALSE),"")</f>
        <v/>
      </c>
      <c r="I26" s="45" t="str">
        <f>IFERROR(VLOOKUP(Tabela1[[#This Row],[Gravidade]],Gravidade!B$2:E$6,4,FALSE),"")</f>
        <v/>
      </c>
      <c r="J26" s="34"/>
      <c r="K26" s="36"/>
      <c r="L26" s="36"/>
      <c r="M26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26" s="36"/>
    </row>
    <row r="27" spans="1:14" ht="39.950000000000003" customHeight="1">
      <c r="A27" s="38"/>
      <c r="B27" s="38"/>
      <c r="C27" s="45" t="str">
        <f>IFERROR(VLOOKUP(Tabela1[[#This Row],[Problema]],Problemas!B$2:E$746,2,FALSE),"")</f>
        <v/>
      </c>
      <c r="D27" s="35"/>
      <c r="E27" s="69" t="str">
        <f>IFERROR(VLOOKUP(Tabela1[[#This Row],[Problema]],Problemas!B$2:E$746,3,FALSE),"")</f>
        <v/>
      </c>
      <c r="F27" s="45" t="str">
        <f>IFERROR(VLOOKUP(Tabela1[[#This Row],[Risco]],Gravidade!A$2:D$6,2,FALSE),"")</f>
        <v/>
      </c>
      <c r="G27" s="45" t="str">
        <f>IFERROR(VLOOKUP(Tabela1[[#This Row],[Risco]],Gravidade!A$2:D$6,3,FALSE),"")</f>
        <v/>
      </c>
      <c r="H27" s="45" t="str">
        <f>IFERROR(VLOOKUP(Tabela1[[#This Row],[Risco]],Gravidade!A$2:D$6,4,FALSE),"")</f>
        <v/>
      </c>
      <c r="I27" s="45" t="str">
        <f>IFERROR(VLOOKUP(Tabela1[[#This Row],[Gravidade]],Gravidade!B$2:E$6,4,FALSE),"")</f>
        <v/>
      </c>
      <c r="J27" s="34"/>
      <c r="K27" s="36"/>
      <c r="L27" s="36"/>
      <c r="M27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27" s="36"/>
    </row>
    <row r="28" spans="1:14" ht="39.950000000000003" customHeight="1">
      <c r="A28" s="38"/>
      <c r="B28" s="38"/>
      <c r="C28" s="45" t="str">
        <f>IFERROR(VLOOKUP(Tabela1[[#This Row],[Problema]],Problemas!B$2:E$746,2,FALSE),"")</f>
        <v/>
      </c>
      <c r="D28" s="35"/>
      <c r="E28" s="69" t="str">
        <f>IFERROR(VLOOKUP(Tabela1[[#This Row],[Problema]],Problemas!B$2:E$746,3,FALSE),"")</f>
        <v/>
      </c>
      <c r="F28" s="45" t="str">
        <f>IFERROR(VLOOKUP(Tabela1[[#This Row],[Risco]],Gravidade!A$2:D$6,2,FALSE),"")</f>
        <v/>
      </c>
      <c r="G28" s="45" t="str">
        <f>IFERROR(VLOOKUP(Tabela1[[#This Row],[Risco]],Gravidade!A$2:D$6,3,FALSE),"")</f>
        <v/>
      </c>
      <c r="H28" s="45" t="str">
        <f>IFERROR(VLOOKUP(Tabela1[[#This Row],[Risco]],Gravidade!A$2:D$6,4,FALSE),"")</f>
        <v/>
      </c>
      <c r="I28" s="45" t="str">
        <f>IFERROR(VLOOKUP(Tabela1[[#This Row],[Gravidade]],Gravidade!B$2:E$6,4,FALSE),"")</f>
        <v/>
      </c>
      <c r="J28" s="34"/>
      <c r="K28" s="36"/>
      <c r="L28" s="36"/>
      <c r="M28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28" s="36"/>
    </row>
    <row r="29" spans="1:14" ht="39.950000000000003" customHeight="1">
      <c r="A29" s="38"/>
      <c r="B29" s="38"/>
      <c r="C29" s="45" t="str">
        <f>IFERROR(VLOOKUP(Tabela1[[#This Row],[Problema]],Problemas!B$2:E$746,2,FALSE),"")</f>
        <v/>
      </c>
      <c r="D29" s="35"/>
      <c r="E29" s="69" t="str">
        <f>IFERROR(VLOOKUP(Tabela1[[#This Row],[Problema]],Problemas!B$2:E$746,3,FALSE),"")</f>
        <v/>
      </c>
      <c r="F29" s="45" t="str">
        <f>IFERROR(VLOOKUP(Tabela1[[#This Row],[Risco]],Gravidade!A$2:D$6,2,FALSE),"")</f>
        <v/>
      </c>
      <c r="G29" s="45" t="str">
        <f>IFERROR(VLOOKUP(Tabela1[[#This Row],[Risco]],Gravidade!A$2:D$6,3,FALSE),"")</f>
        <v/>
      </c>
      <c r="H29" s="45" t="str">
        <f>IFERROR(VLOOKUP(Tabela1[[#This Row],[Risco]],Gravidade!A$2:D$6,4,FALSE),"")</f>
        <v/>
      </c>
      <c r="I29" s="45" t="str">
        <f>IFERROR(VLOOKUP(Tabela1[[#This Row],[Gravidade]],Gravidade!B$2:E$6,4,FALSE),"")</f>
        <v/>
      </c>
      <c r="J29" s="34"/>
      <c r="K29" s="36"/>
      <c r="L29" s="36"/>
      <c r="M29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29" s="36"/>
    </row>
    <row r="30" spans="1:14" ht="39.950000000000003" customHeight="1">
      <c r="A30" s="38"/>
      <c r="B30" s="38"/>
      <c r="C30" s="45" t="str">
        <f>IFERROR(VLOOKUP(Tabela1[[#This Row],[Problema]],Problemas!B$2:E$746,2,FALSE),"")</f>
        <v/>
      </c>
      <c r="D30" s="35"/>
      <c r="E30" s="69" t="str">
        <f>IFERROR(VLOOKUP(Tabela1[[#This Row],[Problema]],Problemas!B$2:E$746,3,FALSE),"")</f>
        <v/>
      </c>
      <c r="F30" s="45" t="str">
        <f>IFERROR(VLOOKUP(Tabela1[[#This Row],[Risco]],Gravidade!A$2:D$6,2,FALSE),"")</f>
        <v/>
      </c>
      <c r="G30" s="45" t="str">
        <f>IFERROR(VLOOKUP(Tabela1[[#This Row],[Risco]],Gravidade!A$2:D$6,3,FALSE),"")</f>
        <v/>
      </c>
      <c r="H30" s="45" t="str">
        <f>IFERROR(VLOOKUP(Tabela1[[#This Row],[Risco]],Gravidade!A$2:D$6,4,FALSE),"")</f>
        <v/>
      </c>
      <c r="I30" s="45" t="str">
        <f>IFERROR(VLOOKUP(Tabela1[[#This Row],[Gravidade]],Gravidade!B$2:E$6,4,FALSE),"")</f>
        <v/>
      </c>
      <c r="J30" s="34"/>
      <c r="K30" s="36"/>
      <c r="L30" s="36"/>
      <c r="M30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0" s="36"/>
    </row>
    <row r="31" spans="1:14" ht="39.950000000000003" customHeight="1">
      <c r="A31" s="38"/>
      <c r="B31" s="38"/>
      <c r="C31" s="45" t="str">
        <f>IFERROR(VLOOKUP(Tabela1[[#This Row],[Problema]],Problemas!B$2:E$746,2,FALSE),"")</f>
        <v/>
      </c>
      <c r="D31" s="35"/>
      <c r="E31" s="69" t="str">
        <f>IFERROR(VLOOKUP(Tabela1[[#This Row],[Problema]],Problemas!B$2:E$746,3,FALSE),"")</f>
        <v/>
      </c>
      <c r="F31" s="45" t="str">
        <f>IFERROR(VLOOKUP(Tabela1[[#This Row],[Risco]],Gravidade!A$2:D$6,2,FALSE),"")</f>
        <v/>
      </c>
      <c r="G31" s="45" t="str">
        <f>IFERROR(VLOOKUP(Tabela1[[#This Row],[Risco]],Gravidade!A$2:D$6,3,FALSE),"")</f>
        <v/>
      </c>
      <c r="H31" s="45" t="str">
        <f>IFERROR(VLOOKUP(Tabela1[[#This Row],[Risco]],Gravidade!A$2:D$6,4,FALSE),"")</f>
        <v/>
      </c>
      <c r="I31" s="45" t="str">
        <f>IFERROR(VLOOKUP(Tabela1[[#This Row],[Gravidade]],Gravidade!B$2:E$6,4,FALSE),"")</f>
        <v/>
      </c>
      <c r="J31" s="34"/>
      <c r="K31" s="36"/>
      <c r="L31" s="36"/>
      <c r="M31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1" s="36"/>
    </row>
    <row r="32" spans="1:14" ht="39.950000000000003" customHeight="1">
      <c r="A32" s="38"/>
      <c r="B32" s="38"/>
      <c r="C32" s="45" t="str">
        <f>IFERROR(VLOOKUP(Tabela1[[#This Row],[Problema]],Problemas!B$2:E$746,2,FALSE),"")</f>
        <v/>
      </c>
      <c r="D32" s="35"/>
      <c r="E32" s="69" t="str">
        <f>IFERROR(VLOOKUP(Tabela1[[#This Row],[Problema]],Problemas!B$2:E$746,3,FALSE),"")</f>
        <v/>
      </c>
      <c r="F32" s="45" t="str">
        <f>IFERROR(VLOOKUP(Tabela1[[#This Row],[Risco]],Gravidade!A$2:D$6,2,FALSE),"")</f>
        <v/>
      </c>
      <c r="G32" s="45" t="str">
        <f>IFERROR(VLOOKUP(Tabela1[[#This Row],[Risco]],Gravidade!A$2:D$6,3,FALSE),"")</f>
        <v/>
      </c>
      <c r="H32" s="45" t="str">
        <f>IFERROR(VLOOKUP(Tabela1[[#This Row],[Risco]],Gravidade!A$2:D$6,4,FALSE),"")</f>
        <v/>
      </c>
      <c r="I32" s="45" t="str">
        <f>IFERROR(VLOOKUP(Tabela1[[#This Row],[Gravidade]],Gravidade!B$2:E$6,4,FALSE),"")</f>
        <v/>
      </c>
      <c r="J32" s="34"/>
      <c r="K32" s="36"/>
      <c r="L32" s="36"/>
      <c r="M32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2" s="36"/>
    </row>
    <row r="33" spans="1:14" ht="39.950000000000003" customHeight="1">
      <c r="A33" s="38"/>
      <c r="B33" s="38"/>
      <c r="C33" s="45" t="str">
        <f>IFERROR(VLOOKUP(Tabela1[[#This Row],[Problema]],Problemas!B$2:E$746,2,FALSE),"")</f>
        <v/>
      </c>
      <c r="D33" s="35"/>
      <c r="E33" s="69" t="str">
        <f>IFERROR(VLOOKUP(Tabela1[[#This Row],[Problema]],Problemas!B$2:E$746,3,FALSE),"")</f>
        <v/>
      </c>
      <c r="F33" s="45" t="str">
        <f>IFERROR(VLOOKUP(Tabela1[[#This Row],[Risco]],Gravidade!A$2:D$6,2,FALSE),"")</f>
        <v/>
      </c>
      <c r="G33" s="45" t="str">
        <f>IFERROR(VLOOKUP(Tabela1[[#This Row],[Risco]],Gravidade!A$2:D$6,3,FALSE),"")</f>
        <v/>
      </c>
      <c r="H33" s="45" t="str">
        <f>IFERROR(VLOOKUP(Tabela1[[#This Row],[Risco]],Gravidade!A$2:D$6,4,FALSE),"")</f>
        <v/>
      </c>
      <c r="I33" s="45" t="str">
        <f>IFERROR(VLOOKUP(Tabela1[[#This Row],[Gravidade]],Gravidade!B$2:E$6,4,FALSE),"")</f>
        <v/>
      </c>
      <c r="J33" s="34"/>
      <c r="K33" s="36"/>
      <c r="L33" s="36"/>
      <c r="M33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3" s="36"/>
    </row>
    <row r="34" spans="1:14" ht="39.950000000000003" customHeight="1">
      <c r="A34" s="38"/>
      <c r="B34" s="38"/>
      <c r="C34" s="45" t="str">
        <f>IFERROR(VLOOKUP(Tabela1[[#This Row],[Problema]],Problemas!B$2:E$746,2,FALSE),"")</f>
        <v/>
      </c>
      <c r="D34" s="35"/>
      <c r="E34" s="69" t="str">
        <f>IFERROR(VLOOKUP(Tabela1[[#This Row],[Problema]],Problemas!B$2:E$746,3,FALSE),"")</f>
        <v/>
      </c>
      <c r="F34" s="45" t="str">
        <f>IFERROR(VLOOKUP(Tabela1[[#This Row],[Risco]],Gravidade!A$2:D$6,2,FALSE),"")</f>
        <v/>
      </c>
      <c r="G34" s="45" t="str">
        <f>IFERROR(VLOOKUP(Tabela1[[#This Row],[Risco]],Gravidade!A$2:D$6,3,FALSE),"")</f>
        <v/>
      </c>
      <c r="H34" s="45" t="str">
        <f>IFERROR(VLOOKUP(Tabela1[[#This Row],[Risco]],Gravidade!A$2:D$6,4,FALSE),"")</f>
        <v/>
      </c>
      <c r="I34" s="45" t="str">
        <f>IFERROR(VLOOKUP(Tabela1[[#This Row],[Gravidade]],Gravidade!B$2:E$6,4,FALSE),"")</f>
        <v/>
      </c>
      <c r="J34" s="34"/>
      <c r="K34" s="36"/>
      <c r="L34" s="36"/>
      <c r="M34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4" s="36"/>
    </row>
    <row r="35" spans="1:14" ht="39.950000000000003" customHeight="1">
      <c r="A35" s="38"/>
      <c r="B35" s="38"/>
      <c r="C35" s="45" t="str">
        <f>IFERROR(VLOOKUP(Tabela1[[#This Row],[Problema]],Problemas!B$2:E$746,2,FALSE),"")</f>
        <v/>
      </c>
      <c r="D35" s="35"/>
      <c r="E35" s="69" t="str">
        <f>IFERROR(VLOOKUP(Tabela1[[#This Row],[Problema]],Problemas!B$2:E$746,3,FALSE),"")</f>
        <v/>
      </c>
      <c r="F35" s="45" t="str">
        <f>IFERROR(VLOOKUP(Tabela1[[#This Row],[Risco]],Gravidade!A$2:D$6,2,FALSE),"")</f>
        <v/>
      </c>
      <c r="G35" s="45" t="str">
        <f>IFERROR(VLOOKUP(Tabela1[[#This Row],[Risco]],Gravidade!A$2:D$6,3,FALSE),"")</f>
        <v/>
      </c>
      <c r="H35" s="45" t="str">
        <f>IFERROR(VLOOKUP(Tabela1[[#This Row],[Risco]],Gravidade!A$2:D$6,4,FALSE),"")</f>
        <v/>
      </c>
      <c r="I35" s="45" t="str">
        <f>IFERROR(VLOOKUP(Tabela1[[#This Row],[Gravidade]],Gravidade!B$2:E$6,4,FALSE),"")</f>
        <v/>
      </c>
      <c r="J35" s="34"/>
      <c r="K35" s="36"/>
      <c r="L35" s="36"/>
      <c r="M35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5" s="36"/>
    </row>
    <row r="36" spans="1:14" ht="39.950000000000003" customHeight="1">
      <c r="A36" s="38"/>
      <c r="B36" s="38"/>
      <c r="C36" s="45" t="str">
        <f>IFERROR(VLOOKUP(Tabela1[[#This Row],[Problema]],Problemas!B$2:E$746,2,FALSE),"")</f>
        <v/>
      </c>
      <c r="D36" s="35"/>
      <c r="E36" s="69" t="str">
        <f>IFERROR(VLOOKUP(Tabela1[[#This Row],[Problema]],Problemas!B$2:E$746,3,FALSE),"")</f>
        <v/>
      </c>
      <c r="F36" s="45" t="str">
        <f>IFERROR(VLOOKUP(Tabela1[[#This Row],[Risco]],Gravidade!A$2:D$6,2,FALSE),"")</f>
        <v/>
      </c>
      <c r="G36" s="45" t="str">
        <f>IFERROR(VLOOKUP(Tabela1[[#This Row],[Risco]],Gravidade!A$2:D$6,3,FALSE),"")</f>
        <v/>
      </c>
      <c r="H36" s="45" t="str">
        <f>IFERROR(VLOOKUP(Tabela1[[#This Row],[Risco]],Gravidade!A$2:D$6,4,FALSE),"")</f>
        <v/>
      </c>
      <c r="I36" s="45" t="str">
        <f>IFERROR(VLOOKUP(Tabela1[[#This Row],[Gravidade]],Gravidade!B$2:E$6,4,FALSE),"")</f>
        <v/>
      </c>
      <c r="J36" s="34"/>
      <c r="K36" s="36"/>
      <c r="L36" s="36"/>
      <c r="M36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6" s="36"/>
    </row>
    <row r="37" spans="1:14" ht="39.950000000000003" customHeight="1">
      <c r="A37" s="38"/>
      <c r="B37" s="38"/>
      <c r="C37" s="45" t="str">
        <f>IFERROR(VLOOKUP(Tabela1[[#This Row],[Problema]],Problemas!B$2:E$746,2,FALSE),"")</f>
        <v/>
      </c>
      <c r="D37" s="35"/>
      <c r="E37" s="69" t="str">
        <f>IFERROR(VLOOKUP(Tabela1[[#This Row],[Problema]],Problemas!B$2:E$746,3,FALSE),"")</f>
        <v/>
      </c>
      <c r="F37" s="45" t="str">
        <f>IFERROR(VLOOKUP(Tabela1[[#This Row],[Risco]],Gravidade!A$2:D$6,2,FALSE),"")</f>
        <v/>
      </c>
      <c r="G37" s="45" t="str">
        <f>IFERROR(VLOOKUP(Tabela1[[#This Row],[Risco]],Gravidade!A$2:D$6,3,FALSE),"")</f>
        <v/>
      </c>
      <c r="H37" s="45" t="str">
        <f>IFERROR(VLOOKUP(Tabela1[[#This Row],[Risco]],Gravidade!A$2:D$6,4,FALSE),"")</f>
        <v/>
      </c>
      <c r="I37" s="45" t="str">
        <f>IFERROR(VLOOKUP(Tabela1[[#This Row],[Gravidade]],Gravidade!B$2:E$6,4,FALSE),"")</f>
        <v/>
      </c>
      <c r="J37" s="34"/>
      <c r="K37" s="36"/>
      <c r="L37" s="36"/>
      <c r="M37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7" s="36"/>
    </row>
    <row r="38" spans="1:14" ht="39.950000000000003" customHeight="1">
      <c r="A38" s="38"/>
      <c r="B38" s="38"/>
      <c r="C38" s="45" t="str">
        <f>IFERROR(VLOOKUP(Tabela1[[#This Row],[Problema]],Problemas!B$2:E$746,2,FALSE),"")</f>
        <v/>
      </c>
      <c r="D38" s="35"/>
      <c r="E38" s="69" t="str">
        <f>IFERROR(VLOOKUP(Tabela1[[#This Row],[Problema]],Problemas!B$2:E$746,3,FALSE),"")</f>
        <v/>
      </c>
      <c r="F38" s="45" t="str">
        <f>IFERROR(VLOOKUP(Tabela1[[#This Row],[Risco]],Gravidade!A$2:D$6,2,FALSE),"")</f>
        <v/>
      </c>
      <c r="G38" s="45" t="str">
        <f>IFERROR(VLOOKUP(Tabela1[[#This Row],[Risco]],Gravidade!A$2:D$6,3,FALSE),"")</f>
        <v/>
      </c>
      <c r="H38" s="45" t="str">
        <f>IFERROR(VLOOKUP(Tabela1[[#This Row],[Risco]],Gravidade!A$2:D$6,4,FALSE),"")</f>
        <v/>
      </c>
      <c r="I38" s="45" t="str">
        <f>IFERROR(VLOOKUP(Tabela1[[#This Row],[Gravidade]],Gravidade!B$2:E$6,4,FALSE),"")</f>
        <v/>
      </c>
      <c r="J38" s="34"/>
      <c r="K38" s="36"/>
      <c r="L38" s="36"/>
      <c r="M38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8" s="36"/>
    </row>
    <row r="39" spans="1:14" ht="39.950000000000003" customHeight="1">
      <c r="A39" s="38"/>
      <c r="B39" s="38"/>
      <c r="C39" s="45" t="str">
        <f>IFERROR(VLOOKUP(Tabela1[[#This Row],[Problema]],Problemas!B$2:E$746,2,FALSE),"")</f>
        <v/>
      </c>
      <c r="D39" s="35"/>
      <c r="E39" s="69" t="str">
        <f>IFERROR(VLOOKUP(Tabela1[[#This Row],[Problema]],Problemas!B$2:E$746,3,FALSE),"")</f>
        <v/>
      </c>
      <c r="F39" s="45" t="str">
        <f>IFERROR(VLOOKUP(Tabela1[[#This Row],[Risco]],Gravidade!A$2:D$6,2,FALSE),"")</f>
        <v/>
      </c>
      <c r="G39" s="45" t="str">
        <f>IFERROR(VLOOKUP(Tabela1[[#This Row],[Risco]],Gravidade!A$2:D$6,3,FALSE),"")</f>
        <v/>
      </c>
      <c r="H39" s="45" t="str">
        <f>IFERROR(VLOOKUP(Tabela1[[#This Row],[Risco]],Gravidade!A$2:D$6,4,FALSE),"")</f>
        <v/>
      </c>
      <c r="I39" s="45" t="str">
        <f>IFERROR(VLOOKUP(Tabela1[[#This Row],[Gravidade]],Gravidade!B$2:E$6,4,FALSE),"")</f>
        <v/>
      </c>
      <c r="J39" s="34"/>
      <c r="K39" s="36"/>
      <c r="L39" s="36"/>
      <c r="M39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39" s="36"/>
    </row>
    <row r="40" spans="1:14" ht="39.950000000000003" customHeight="1">
      <c r="A40" s="38"/>
      <c r="B40" s="38"/>
      <c r="C40" s="45" t="str">
        <f>IFERROR(VLOOKUP(Tabela1[[#This Row],[Problema]],Problemas!B$2:E$746,2,FALSE),"")</f>
        <v/>
      </c>
      <c r="D40" s="35"/>
      <c r="E40" s="69" t="str">
        <f>IFERROR(VLOOKUP(Tabela1[[#This Row],[Problema]],Problemas!B$2:E$746,3,FALSE),"")</f>
        <v/>
      </c>
      <c r="F40" s="45" t="str">
        <f>IFERROR(VLOOKUP(Tabela1[[#This Row],[Risco]],Gravidade!A$2:D$6,2,FALSE),"")</f>
        <v/>
      </c>
      <c r="G40" s="45" t="str">
        <f>IFERROR(VLOOKUP(Tabela1[[#This Row],[Risco]],Gravidade!A$2:D$6,3,FALSE),"")</f>
        <v/>
      </c>
      <c r="H40" s="45" t="str">
        <f>IFERROR(VLOOKUP(Tabela1[[#This Row],[Risco]],Gravidade!A$2:D$6,4,FALSE),"")</f>
        <v/>
      </c>
      <c r="I40" s="45" t="str">
        <f>IFERROR(VLOOKUP(Tabela1[[#This Row],[Gravidade]],Gravidade!B$2:E$6,4,FALSE),"")</f>
        <v/>
      </c>
      <c r="J40" s="34"/>
      <c r="K40" s="36"/>
      <c r="L40" s="36"/>
      <c r="M40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0" s="36"/>
    </row>
    <row r="41" spans="1:14" ht="39.950000000000003" customHeight="1">
      <c r="A41" s="38"/>
      <c r="B41" s="38"/>
      <c r="C41" s="45" t="str">
        <f>IFERROR(VLOOKUP(Tabela1[[#This Row],[Problema]],Problemas!B$2:E$746,2,FALSE),"")</f>
        <v/>
      </c>
      <c r="D41" s="35"/>
      <c r="E41" s="69" t="str">
        <f>IFERROR(VLOOKUP(Tabela1[[#This Row],[Problema]],Problemas!B$2:E$746,3,FALSE),"")</f>
        <v/>
      </c>
      <c r="F41" s="45" t="str">
        <f>IFERROR(VLOOKUP(Tabela1[[#This Row],[Risco]],Gravidade!A$2:D$6,2,FALSE),"")</f>
        <v/>
      </c>
      <c r="G41" s="45" t="str">
        <f>IFERROR(VLOOKUP(Tabela1[[#This Row],[Risco]],Gravidade!A$2:D$6,3,FALSE),"")</f>
        <v/>
      </c>
      <c r="H41" s="45" t="str">
        <f>IFERROR(VLOOKUP(Tabela1[[#This Row],[Risco]],Gravidade!A$2:D$6,4,FALSE),"")</f>
        <v/>
      </c>
      <c r="I41" s="45" t="str">
        <f>IFERROR(VLOOKUP(Tabela1[[#This Row],[Gravidade]],Gravidade!B$2:E$6,4,FALSE),"")</f>
        <v/>
      </c>
      <c r="J41" s="34"/>
      <c r="K41" s="36"/>
      <c r="L41" s="36"/>
      <c r="M41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1" s="36"/>
    </row>
    <row r="42" spans="1:14" ht="39.950000000000003" customHeight="1">
      <c r="A42" s="38"/>
      <c r="B42" s="38"/>
      <c r="C42" s="45" t="str">
        <f>IFERROR(VLOOKUP(Tabela1[[#This Row],[Problema]],Problemas!B$2:E$746,2,FALSE),"")</f>
        <v/>
      </c>
      <c r="D42" s="35"/>
      <c r="E42" s="69" t="str">
        <f>IFERROR(VLOOKUP(Tabela1[[#This Row],[Problema]],Problemas!B$2:E$746,3,FALSE),"")</f>
        <v/>
      </c>
      <c r="F42" s="45" t="str">
        <f>IFERROR(VLOOKUP(Tabela1[[#This Row],[Risco]],Gravidade!A$2:D$6,2,FALSE),"")</f>
        <v/>
      </c>
      <c r="G42" s="45" t="str">
        <f>IFERROR(VLOOKUP(Tabela1[[#This Row],[Risco]],Gravidade!A$2:D$6,3,FALSE),"")</f>
        <v/>
      </c>
      <c r="H42" s="45" t="str">
        <f>IFERROR(VLOOKUP(Tabela1[[#This Row],[Risco]],Gravidade!A$2:D$6,4,FALSE),"")</f>
        <v/>
      </c>
      <c r="I42" s="45" t="str">
        <f>IFERROR(VLOOKUP(Tabela1[[#This Row],[Gravidade]],Gravidade!B$2:E$6,4,FALSE),"")</f>
        <v/>
      </c>
      <c r="J42" s="34"/>
      <c r="K42" s="36"/>
      <c r="L42" s="36"/>
      <c r="M42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2" s="36"/>
    </row>
    <row r="43" spans="1:14" ht="39.950000000000003" customHeight="1">
      <c r="A43" s="38"/>
      <c r="B43" s="38"/>
      <c r="C43" s="45" t="str">
        <f>IFERROR(VLOOKUP(Tabela1[[#This Row],[Problema]],Problemas!B$2:E$746,2,FALSE),"")</f>
        <v/>
      </c>
      <c r="D43" s="35"/>
      <c r="E43" s="69" t="str">
        <f>IFERROR(VLOOKUP(Tabela1[[#This Row],[Problema]],Problemas!B$2:E$746,3,FALSE),"")</f>
        <v/>
      </c>
      <c r="F43" s="45" t="str">
        <f>IFERROR(VLOOKUP(Tabela1[[#This Row],[Risco]],Gravidade!A$2:D$6,2,FALSE),"")</f>
        <v/>
      </c>
      <c r="G43" s="45" t="str">
        <f>IFERROR(VLOOKUP(Tabela1[[#This Row],[Risco]],Gravidade!A$2:D$6,3,FALSE),"")</f>
        <v/>
      </c>
      <c r="H43" s="45" t="str">
        <f>IFERROR(VLOOKUP(Tabela1[[#This Row],[Risco]],Gravidade!A$2:D$6,4,FALSE),"")</f>
        <v/>
      </c>
      <c r="I43" s="45" t="str">
        <f>IFERROR(VLOOKUP(Tabela1[[#This Row],[Gravidade]],Gravidade!B$2:E$6,4,FALSE),"")</f>
        <v/>
      </c>
      <c r="J43" s="34"/>
      <c r="K43" s="36"/>
      <c r="L43" s="36"/>
      <c r="M43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3" s="36"/>
    </row>
    <row r="44" spans="1:14" ht="39.950000000000003" customHeight="1">
      <c r="A44" s="38"/>
      <c r="B44" s="38"/>
      <c r="C44" s="45" t="str">
        <f>IFERROR(VLOOKUP(Tabela1[[#This Row],[Problema]],Problemas!B$2:E$746,2,FALSE),"")</f>
        <v/>
      </c>
      <c r="D44" s="35"/>
      <c r="E44" s="69" t="str">
        <f>IFERROR(VLOOKUP(Tabela1[[#This Row],[Problema]],Problemas!B$2:E$746,3,FALSE),"")</f>
        <v/>
      </c>
      <c r="F44" s="45" t="str">
        <f>IFERROR(VLOOKUP(Tabela1[[#This Row],[Risco]],Gravidade!A$2:D$6,2,FALSE),"")</f>
        <v/>
      </c>
      <c r="G44" s="45" t="str">
        <f>IFERROR(VLOOKUP(Tabela1[[#This Row],[Risco]],Gravidade!A$2:D$6,3,FALSE),"")</f>
        <v/>
      </c>
      <c r="H44" s="45" t="str">
        <f>IFERROR(VLOOKUP(Tabela1[[#This Row],[Risco]],Gravidade!A$2:D$6,4,FALSE),"")</f>
        <v/>
      </c>
      <c r="I44" s="45" t="str">
        <f>IFERROR(VLOOKUP(Tabela1[[#This Row],[Gravidade]],Gravidade!B$2:E$6,4,FALSE),"")</f>
        <v/>
      </c>
      <c r="J44" s="34"/>
      <c r="K44" s="36"/>
      <c r="L44" s="36"/>
      <c r="M44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4" s="36"/>
    </row>
    <row r="45" spans="1:14" ht="39.950000000000003" customHeight="1">
      <c r="A45" s="38"/>
      <c r="B45" s="38"/>
      <c r="C45" s="45" t="str">
        <f>IFERROR(VLOOKUP(Tabela1[[#This Row],[Problema]],Problemas!B$2:E$746,2,FALSE),"")</f>
        <v/>
      </c>
      <c r="D45" s="35"/>
      <c r="E45" s="69" t="str">
        <f>IFERROR(VLOOKUP(Tabela1[[#This Row],[Problema]],Problemas!B$2:E$746,3,FALSE),"")</f>
        <v/>
      </c>
      <c r="F45" s="45" t="str">
        <f>IFERROR(VLOOKUP(Tabela1[[#This Row],[Risco]],Gravidade!A$2:D$6,2,FALSE),"")</f>
        <v/>
      </c>
      <c r="G45" s="45" t="str">
        <f>IFERROR(VLOOKUP(Tabela1[[#This Row],[Risco]],Gravidade!A$2:D$6,3,FALSE),"")</f>
        <v/>
      </c>
      <c r="H45" s="45" t="str">
        <f>IFERROR(VLOOKUP(Tabela1[[#This Row],[Risco]],Gravidade!A$2:D$6,4,FALSE),"")</f>
        <v/>
      </c>
      <c r="I45" s="45" t="str">
        <f>IFERROR(VLOOKUP(Tabela1[[#This Row],[Gravidade]],Gravidade!B$2:E$6,4,FALSE),"")</f>
        <v/>
      </c>
      <c r="J45" s="34"/>
      <c r="K45" s="36"/>
      <c r="L45" s="36"/>
      <c r="M45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5" s="36"/>
    </row>
    <row r="46" spans="1:14" ht="39.950000000000003" customHeight="1">
      <c r="A46" s="38"/>
      <c r="B46" s="38"/>
      <c r="C46" s="45" t="str">
        <f>IFERROR(VLOOKUP(Tabela1[[#This Row],[Problema]],Problemas!B$2:E$746,2,FALSE),"")</f>
        <v/>
      </c>
      <c r="D46" s="35"/>
      <c r="E46" s="69" t="str">
        <f>IFERROR(VLOOKUP(Tabela1[[#This Row],[Problema]],Problemas!B$2:E$746,3,FALSE),"")</f>
        <v/>
      </c>
      <c r="F46" s="45" t="str">
        <f>IFERROR(VLOOKUP(Tabela1[[#This Row],[Risco]],Gravidade!A$2:D$6,2,FALSE),"")</f>
        <v/>
      </c>
      <c r="G46" s="45" t="str">
        <f>IFERROR(VLOOKUP(Tabela1[[#This Row],[Risco]],Gravidade!A$2:D$6,3,FALSE),"")</f>
        <v/>
      </c>
      <c r="H46" s="45" t="str">
        <f>IFERROR(VLOOKUP(Tabela1[[#This Row],[Risco]],Gravidade!A$2:D$6,4,FALSE),"")</f>
        <v/>
      </c>
      <c r="I46" s="45" t="str">
        <f>IFERROR(VLOOKUP(Tabela1[[#This Row],[Gravidade]],Gravidade!B$2:E$6,4,FALSE),"")</f>
        <v/>
      </c>
      <c r="J46" s="34"/>
      <c r="K46" s="36"/>
      <c r="L46" s="36"/>
      <c r="M46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6" s="36"/>
    </row>
    <row r="47" spans="1:14" ht="39.950000000000003" customHeight="1">
      <c r="A47" s="38"/>
      <c r="B47" s="38"/>
      <c r="C47" s="45" t="str">
        <f>IFERROR(VLOOKUP(Tabela1[[#This Row],[Problema]],Problemas!B$2:E$746,2,FALSE),"")</f>
        <v/>
      </c>
      <c r="D47" s="35"/>
      <c r="E47" s="69" t="str">
        <f>IFERROR(VLOOKUP(Tabela1[[#This Row],[Problema]],Problemas!B$2:E$746,3,FALSE),"")</f>
        <v/>
      </c>
      <c r="F47" s="45" t="str">
        <f>IFERROR(VLOOKUP(Tabela1[[#This Row],[Risco]],Gravidade!A$2:D$6,2,FALSE),"")</f>
        <v/>
      </c>
      <c r="G47" s="45" t="str">
        <f>IFERROR(VLOOKUP(Tabela1[[#This Row],[Risco]],Gravidade!A$2:D$6,3,FALSE),"")</f>
        <v/>
      </c>
      <c r="H47" s="45" t="str">
        <f>IFERROR(VLOOKUP(Tabela1[[#This Row],[Risco]],Gravidade!A$2:D$6,4,FALSE),"")</f>
        <v/>
      </c>
      <c r="I47" s="45" t="str">
        <f>IFERROR(VLOOKUP(Tabela1[[#This Row],[Gravidade]],Gravidade!B$2:E$6,4,FALSE),"")</f>
        <v/>
      </c>
      <c r="J47" s="34"/>
      <c r="K47" s="36"/>
      <c r="L47" s="36"/>
      <c r="M47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7" s="36"/>
    </row>
    <row r="48" spans="1:14" ht="39.950000000000003" customHeight="1">
      <c r="A48" s="38"/>
      <c r="B48" s="38"/>
      <c r="C48" s="45" t="str">
        <f>IFERROR(VLOOKUP(Tabela1[[#This Row],[Problema]],Problemas!B$2:E$746,2,FALSE),"")</f>
        <v/>
      </c>
      <c r="D48" s="35"/>
      <c r="E48" s="69" t="str">
        <f>IFERROR(VLOOKUP(Tabela1[[#This Row],[Problema]],Problemas!B$2:E$746,3,FALSE),"")</f>
        <v/>
      </c>
      <c r="F48" s="45" t="str">
        <f>IFERROR(VLOOKUP(Tabela1[[#This Row],[Risco]],Gravidade!A$2:D$6,2,FALSE),"")</f>
        <v/>
      </c>
      <c r="G48" s="45" t="str">
        <f>IFERROR(VLOOKUP(Tabela1[[#This Row],[Risco]],Gravidade!A$2:D$6,3,FALSE),"")</f>
        <v/>
      </c>
      <c r="H48" s="45" t="str">
        <f>IFERROR(VLOOKUP(Tabela1[[#This Row],[Risco]],Gravidade!A$2:D$6,4,FALSE),"")</f>
        <v/>
      </c>
      <c r="I48" s="45" t="str">
        <f>IFERROR(VLOOKUP(Tabela1[[#This Row],[Gravidade]],Gravidade!B$2:E$6,4,FALSE),"")</f>
        <v/>
      </c>
      <c r="J48" s="34"/>
      <c r="K48" s="36"/>
      <c r="L48" s="36"/>
      <c r="M48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8" s="36"/>
    </row>
    <row r="49" spans="1:14" ht="39.950000000000003" customHeight="1">
      <c r="A49" s="38"/>
      <c r="B49" s="38"/>
      <c r="C49" s="45" t="str">
        <f>IFERROR(VLOOKUP(Tabela1[[#This Row],[Problema]],Problemas!B$2:E$746,2,FALSE),"")</f>
        <v/>
      </c>
      <c r="D49" s="35"/>
      <c r="E49" s="69" t="str">
        <f>IFERROR(VLOOKUP(Tabela1[[#This Row],[Problema]],Problemas!B$2:E$746,3,FALSE),"")</f>
        <v/>
      </c>
      <c r="F49" s="45" t="str">
        <f>IFERROR(VLOOKUP(Tabela1[[#This Row],[Risco]],Gravidade!A$2:D$6,2,FALSE),"")</f>
        <v/>
      </c>
      <c r="G49" s="45" t="str">
        <f>IFERROR(VLOOKUP(Tabela1[[#This Row],[Risco]],Gravidade!A$2:D$6,3,FALSE),"")</f>
        <v/>
      </c>
      <c r="H49" s="45" t="str">
        <f>IFERROR(VLOOKUP(Tabela1[[#This Row],[Risco]],Gravidade!A$2:D$6,4,FALSE),"")</f>
        <v/>
      </c>
      <c r="I49" s="45" t="str">
        <f>IFERROR(VLOOKUP(Tabela1[[#This Row],[Gravidade]],Gravidade!B$2:E$6,4,FALSE),"")</f>
        <v/>
      </c>
      <c r="J49" s="34"/>
      <c r="K49" s="36"/>
      <c r="L49" s="36"/>
      <c r="M49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49" s="36"/>
    </row>
    <row r="50" spans="1:14" ht="39.950000000000003" customHeight="1">
      <c r="A50" s="38"/>
      <c r="B50" s="38"/>
      <c r="C50" s="45" t="str">
        <f>IFERROR(VLOOKUP(Tabela1[[#This Row],[Problema]],Problemas!B$2:E$746,2,FALSE),"")</f>
        <v/>
      </c>
      <c r="D50" s="35"/>
      <c r="E50" s="69" t="str">
        <f>IFERROR(VLOOKUP(Tabela1[[#This Row],[Problema]],Problemas!B$2:E$746,3,FALSE),"")</f>
        <v/>
      </c>
      <c r="F50" s="45" t="str">
        <f>IFERROR(VLOOKUP(Tabela1[[#This Row],[Risco]],Gravidade!A$2:D$6,2,FALSE),"")</f>
        <v/>
      </c>
      <c r="G50" s="45" t="str">
        <f>IFERROR(VLOOKUP(Tabela1[[#This Row],[Risco]],Gravidade!A$2:D$6,3,FALSE),"")</f>
        <v/>
      </c>
      <c r="H50" s="45" t="str">
        <f>IFERROR(VLOOKUP(Tabela1[[#This Row],[Risco]],Gravidade!A$2:D$6,4,FALSE),"")</f>
        <v/>
      </c>
      <c r="I50" s="45" t="str">
        <f>IFERROR(VLOOKUP(Tabela1[[#This Row],[Gravidade]],Gravidade!B$2:E$6,4,FALSE),"")</f>
        <v/>
      </c>
      <c r="J50" s="34"/>
      <c r="K50" s="36"/>
      <c r="L50" s="36"/>
      <c r="M50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50" s="36"/>
    </row>
    <row r="51" spans="1:14" ht="39.950000000000003" customHeight="1">
      <c r="A51" s="38"/>
      <c r="B51" s="38"/>
      <c r="C51" s="45" t="str">
        <f>IFERROR(VLOOKUP(Tabela1[[#This Row],[Problema]],Problemas!B$2:E$746,2,FALSE),"")</f>
        <v/>
      </c>
      <c r="D51" s="35"/>
      <c r="E51" s="69" t="str">
        <f>IFERROR(VLOOKUP(Tabela1[[#This Row],[Problema]],Problemas!B$2:E$746,3,FALSE),"")</f>
        <v/>
      </c>
      <c r="F51" s="45" t="str">
        <f>IFERROR(VLOOKUP(Tabela1[[#This Row],[Risco]],Gravidade!A$2:D$6,2,FALSE),"")</f>
        <v/>
      </c>
      <c r="G51" s="45" t="str">
        <f>IFERROR(VLOOKUP(Tabela1[[#This Row],[Risco]],Gravidade!A$2:D$6,3,FALSE),"")</f>
        <v/>
      </c>
      <c r="H51" s="45" t="str">
        <f>IFERROR(VLOOKUP(Tabela1[[#This Row],[Risco]],Gravidade!A$2:D$6,4,FALSE),"")</f>
        <v/>
      </c>
      <c r="I51" s="45" t="str">
        <f>IFERROR(VLOOKUP(Tabela1[[#This Row],[Gravidade]],Gravidade!B$2:E$6,4,FALSE),"")</f>
        <v/>
      </c>
      <c r="J51" s="34"/>
      <c r="K51" s="36"/>
      <c r="L51" s="36"/>
      <c r="M51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51" s="36"/>
    </row>
    <row r="52" spans="1:14" ht="39.950000000000003" customHeight="1">
      <c r="A52" s="38"/>
      <c r="B52" s="38"/>
      <c r="C52" s="45" t="str">
        <f>IFERROR(VLOOKUP(Tabela1[[#This Row],[Problema]],Problemas!B$2:E$746,2,FALSE),"")</f>
        <v/>
      </c>
      <c r="D52" s="35"/>
      <c r="E52" s="69" t="str">
        <f>IFERROR(VLOOKUP(Tabela1[[#This Row],[Problema]],Problemas!B$2:E$746,3,FALSE),"")</f>
        <v/>
      </c>
      <c r="F52" s="45" t="str">
        <f>IFERROR(VLOOKUP(Tabela1[[#This Row],[Risco]],Gravidade!A$2:D$6,2,FALSE),"")</f>
        <v/>
      </c>
      <c r="G52" s="45" t="str">
        <f>IFERROR(VLOOKUP(Tabela1[[#This Row],[Risco]],Gravidade!A$2:D$6,3,FALSE),"")</f>
        <v/>
      </c>
      <c r="H52" s="45" t="str">
        <f>IFERROR(VLOOKUP(Tabela1[[#This Row],[Risco]],Gravidade!A$2:D$6,4,FALSE),"")</f>
        <v/>
      </c>
      <c r="I52" s="45" t="str">
        <f>IFERROR(VLOOKUP(Tabela1[[#This Row],[Gravidade]],Gravidade!B$2:E$6,4,FALSE),"")</f>
        <v/>
      </c>
      <c r="J52" s="34"/>
      <c r="K52" s="36"/>
      <c r="L52" s="36"/>
      <c r="M52" s="73" t="str">
        <f>IF(Tabela1[[#This Row],[Envolve algum trabalho de alto risco? Veja DC-82?]]="","",IF(OR(Tabela1[[#This Row],[Custo estimado]]&gt;$N$1,Tabela1[[#This Row],[Envolve algum trabalho de alto risco? Veja DC-82?]]="Sim"),"Sim","Não"))</f>
        <v/>
      </c>
      <c r="N52" s="36"/>
    </row>
    <row r="53" spans="1:14" ht="39.950000000000003" customHeight="1">
      <c r="A53" s="38"/>
      <c r="B53" s="38"/>
      <c r="C53" s="45"/>
      <c r="D53" s="35"/>
      <c r="E53" s="69" t="str">
        <f>IFERROR(VLOOKUP(Tabela1[[#This Row],[Problema]],Problemas!B$2:E$746,3,FALSE),"")</f>
        <v/>
      </c>
      <c r="F53" s="45"/>
      <c r="G53" s="45"/>
      <c r="H53" s="45"/>
      <c r="I53" s="45"/>
      <c r="J53" s="34"/>
      <c r="K53" s="36"/>
      <c r="L53" s="36"/>
      <c r="M53" s="73"/>
      <c r="N53" s="36"/>
    </row>
    <row r="54" spans="1:14" s="2" customFormat="1" ht="30" customHeight="1">
      <c r="A54" s="70"/>
      <c r="B54" s="71"/>
      <c r="C54" s="71"/>
      <c r="D54" s="71"/>
      <c r="E54" s="71"/>
      <c r="F54" s="104"/>
      <c r="G54" s="105"/>
      <c r="H54" s="106"/>
      <c r="I54" s="107"/>
      <c r="J54" s="74">
        <f>SUM(J3:J52)</f>
        <v>13200</v>
      </c>
      <c r="K54" s="72"/>
      <c r="L54" s="71"/>
      <c r="M54" s="71"/>
      <c r="N54" s="71"/>
    </row>
    <row r="55" spans="1:14" ht="30" customHeight="1"/>
  </sheetData>
  <sheetProtection algorithmName="SHA-512" hashValue="hMXTidGVxVKzKUOyA9jsIAD0WwjuPXowwq35MvbfIM3Z2bvdyw+oi3vtkyo4Ej66mNoBvDsVBtMobTvN7FETcQ==" saltValue="rLTPH7xqa91XW6wKKTGElQ==" spinCount="100000" sheet="1" insertRows="0" sort="0" autoFilter="0" pivotTables="0"/>
  <mergeCells count="2">
    <mergeCell ref="L1:M1"/>
    <mergeCell ref="A1:J1"/>
  </mergeCells>
  <conditionalFormatting sqref="M3:M53">
    <cfRule type="cellIs" dxfId="196" priority="11" operator="equal">
      <formula>"Sim"</formula>
    </cfRule>
    <cfRule type="cellIs" dxfId="195" priority="13" operator="equal">
      <formula>"Não"</formula>
    </cfRule>
  </conditionalFormatting>
  <conditionalFormatting sqref="I3:I53">
    <cfRule type="containsText" dxfId="194" priority="1" operator="containsText" text="Baixa">
      <formula>NOT(ISERROR(SEARCH("Baixa",I3)))</formula>
    </cfRule>
    <cfRule type="containsText" dxfId="193" priority="2" operator="containsText" text="Média">
      <formula>NOT(ISERROR(SEARCH("Média",I3)))</formula>
    </cfRule>
    <cfRule type="containsText" dxfId="192" priority="3" operator="containsText" text="Alta">
      <formula>NOT(ISERROR(SEARCH("Alta",I3)))</formula>
    </cfRule>
  </conditionalFormatting>
  <dataValidations count="3">
    <dataValidation type="list" allowBlank="1" showInputMessage="1" showErrorMessage="1" sqref="K3:K53">
      <formula1>$P$3:$P$4</formula1>
    </dataValidation>
    <dataValidation type="list" allowBlank="1" showInputMessage="1" showErrorMessage="1" sqref="A3:A53">
      <formula1>Categorias</formula1>
    </dataValidation>
    <dataValidation type="list" allowBlank="1" showInputMessage="1" showErrorMessage="1" sqref="B3:B53">
      <formula1>INDIRECT("Problemas"&amp;A3)</formula1>
    </dataValidation>
  </dataValidations>
  <pageMargins left="0.25" right="0.25" top="0.75" bottom="0.75" header="0.3" footer="0.3"/>
  <pageSetup paperSize="9" orientation="landscape" r:id="rId1"/>
  <ignoredErrors>
    <ignoredError sqref="I3" calculatedColumn="1"/>
    <ignoredError sqref="H22:H23 H38 H5" listDataValidatio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Dados!$D$1:$D$12</xm:f>
          </x14:formula1>
          <xm:sqref>L3:L53</xm:sqref>
        </x14:dataValidation>
        <x14:dataValidation type="list" allowBlank="1" showInputMessage="1" showErrorMessage="1">
          <x14:formula1>
            <xm:f>Gravidade!$D$2:$D$6</xm:f>
          </x14:formula1>
          <xm:sqref>H3:H53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3"/>
  <sheetViews>
    <sheetView workbookViewId="0">
      <selection activeCell="C3" sqref="C3"/>
    </sheetView>
  </sheetViews>
  <sheetFormatPr defaultRowHeight="15"/>
  <cols>
    <col min="1" max="1" width="3.7109375" customWidth="1"/>
    <col min="2" max="2" width="9.140625" style="82"/>
    <col min="3" max="3" width="24.5703125" style="82" bestFit="1" customWidth="1"/>
    <col min="4" max="4" width="17.5703125" style="82" bestFit="1" customWidth="1"/>
    <col min="5" max="5" width="13.7109375" style="82" bestFit="1" customWidth="1"/>
    <col min="6" max="6" width="9.140625" style="82"/>
  </cols>
  <sheetData>
    <row r="1" spans="2:6" s="48" customFormat="1" ht="30.75" customHeight="1">
      <c r="B1" s="85" t="s">
        <v>509</v>
      </c>
      <c r="C1" s="86"/>
      <c r="D1" s="86"/>
      <c r="E1" s="86"/>
      <c r="F1" s="86"/>
    </row>
    <row r="2" spans="2:6">
      <c r="B2" s="87" t="s">
        <v>510</v>
      </c>
      <c r="C2" s="87" t="s">
        <v>511</v>
      </c>
      <c r="D2" s="87" t="s">
        <v>512</v>
      </c>
      <c r="E2" s="87" t="s">
        <v>443</v>
      </c>
      <c r="F2" s="87" t="s">
        <v>513</v>
      </c>
    </row>
    <row r="3" spans="2:6">
      <c r="B3" s="82" t="s">
        <v>514</v>
      </c>
      <c r="C3" s="82" t="s">
        <v>515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showGridLines="0" tabSelected="1" zoomScale="85" zoomScaleNormal="85" workbookViewId="0">
      <pane ySplit="4" topLeftCell="A5" activePane="bottomLeft" state="frozen"/>
      <selection pane="bottomLeft" activeCell="A8" sqref="A8"/>
    </sheetView>
  </sheetViews>
  <sheetFormatPr defaultRowHeight="15"/>
  <cols>
    <col min="1" max="7" width="25.7109375" customWidth="1"/>
  </cols>
  <sheetData>
    <row r="1" spans="1:7" ht="20.25">
      <c r="A1" s="97" t="s">
        <v>507</v>
      </c>
      <c r="B1" s="97"/>
      <c r="C1" s="97"/>
      <c r="D1" s="97"/>
      <c r="E1" s="97"/>
      <c r="F1" s="97"/>
      <c r="G1" s="97"/>
    </row>
    <row r="2" spans="1:7" ht="15" customHeight="1">
      <c r="A2" s="95" t="s">
        <v>508</v>
      </c>
      <c r="B2" s="95"/>
      <c r="C2" s="95"/>
      <c r="D2" s="95"/>
      <c r="E2" s="95"/>
      <c r="F2" s="95"/>
      <c r="G2" s="95"/>
    </row>
    <row r="3" spans="1:7" ht="15.75" thickBot="1">
      <c r="A3" s="96"/>
      <c r="B3" s="96"/>
      <c r="C3" s="96"/>
      <c r="D3" s="96"/>
      <c r="E3" s="96"/>
      <c r="F3" s="96"/>
      <c r="G3" s="96"/>
    </row>
    <row r="4" spans="1:7" ht="30" customHeight="1" thickTop="1" thickBot="1">
      <c r="A4" s="102" t="s">
        <v>501</v>
      </c>
      <c r="B4" s="103" t="s">
        <v>502</v>
      </c>
      <c r="C4" s="103" t="s">
        <v>503</v>
      </c>
      <c r="D4" s="103" t="s">
        <v>504</v>
      </c>
      <c r="E4" s="103" t="s">
        <v>505</v>
      </c>
      <c r="F4" s="103" t="s">
        <v>506</v>
      </c>
      <c r="G4" s="103" t="s">
        <v>500</v>
      </c>
    </row>
    <row r="5" spans="1:7" ht="45.75" thickBot="1">
      <c r="A5" s="108" t="s">
        <v>544</v>
      </c>
      <c r="B5" s="109" t="s">
        <v>545</v>
      </c>
      <c r="C5" s="112">
        <v>45967</v>
      </c>
      <c r="D5" s="110" t="s">
        <v>515</v>
      </c>
      <c r="E5" s="110" t="s">
        <v>546</v>
      </c>
      <c r="F5" s="113">
        <v>1400</v>
      </c>
      <c r="G5" s="110" t="s">
        <v>499</v>
      </c>
    </row>
    <row r="6" spans="1:7" ht="45.75" thickBot="1">
      <c r="A6" s="108" t="s">
        <v>547</v>
      </c>
      <c r="B6" s="110" t="s">
        <v>545</v>
      </c>
      <c r="C6" s="112">
        <v>45969</v>
      </c>
      <c r="D6" s="110" t="s">
        <v>548</v>
      </c>
      <c r="E6" s="110" t="s">
        <v>549</v>
      </c>
      <c r="F6" s="110">
        <v>25</v>
      </c>
      <c r="G6" s="110" t="s">
        <v>550</v>
      </c>
    </row>
    <row r="7" spans="1:7" ht="30.75" thickBot="1">
      <c r="A7" s="108" t="s">
        <v>556</v>
      </c>
      <c r="B7" s="110" t="s">
        <v>545</v>
      </c>
      <c r="C7" s="112">
        <v>46002</v>
      </c>
      <c r="D7" s="110" t="s">
        <v>557</v>
      </c>
      <c r="E7" s="110" t="s">
        <v>558</v>
      </c>
      <c r="F7" s="110">
        <v>250</v>
      </c>
      <c r="G7" s="110" t="s">
        <v>533</v>
      </c>
    </row>
    <row r="8" spans="1:7" ht="60.75" thickBot="1">
      <c r="A8" s="108" t="s">
        <v>551</v>
      </c>
      <c r="B8" s="109" t="s">
        <v>552</v>
      </c>
      <c r="C8" s="112">
        <v>46007</v>
      </c>
      <c r="D8" s="110" t="s">
        <v>548</v>
      </c>
      <c r="E8" s="110" t="s">
        <v>553</v>
      </c>
      <c r="F8" s="110">
        <v>50</v>
      </c>
      <c r="G8" s="110" t="s">
        <v>550</v>
      </c>
    </row>
    <row r="9" spans="1:7" ht="26.25" thickBot="1">
      <c r="A9" s="108" t="s">
        <v>126</v>
      </c>
      <c r="B9" s="110" t="s">
        <v>266</v>
      </c>
      <c r="C9" s="112">
        <v>46010</v>
      </c>
      <c r="D9" s="110" t="s">
        <v>515</v>
      </c>
      <c r="E9" s="111" t="s">
        <v>555</v>
      </c>
      <c r="F9" s="110">
        <v>20</v>
      </c>
      <c r="G9" s="110" t="s">
        <v>550</v>
      </c>
    </row>
    <row r="10" spans="1:7" ht="45.75" thickBot="1">
      <c r="A10" s="108" t="s">
        <v>547</v>
      </c>
      <c r="B10" s="110" t="s">
        <v>545</v>
      </c>
      <c r="C10" s="112">
        <v>46010</v>
      </c>
      <c r="D10" s="110" t="s">
        <v>548</v>
      </c>
      <c r="E10" s="110" t="s">
        <v>554</v>
      </c>
      <c r="F10" s="110">
        <v>25</v>
      </c>
      <c r="G10" s="110" t="s">
        <v>550</v>
      </c>
    </row>
    <row r="11" spans="1:7" ht="15.75" thickBot="1">
      <c r="A11" s="108"/>
      <c r="B11" s="110"/>
      <c r="C11" s="110"/>
      <c r="D11" s="110"/>
      <c r="E11" s="110"/>
      <c r="F11" s="110"/>
      <c r="G11" s="110"/>
    </row>
    <row r="12" spans="1:7" ht="15.75" thickBot="1">
      <c r="A12" s="108"/>
      <c r="B12" s="110"/>
      <c r="C12" s="110"/>
      <c r="D12" s="110"/>
      <c r="E12" s="110"/>
      <c r="F12" s="110"/>
      <c r="G12" s="110"/>
    </row>
    <row r="13" spans="1:7" ht="15.75" thickBot="1">
      <c r="A13" s="108"/>
      <c r="B13" s="110"/>
      <c r="C13" s="110"/>
      <c r="D13" s="110"/>
      <c r="E13" s="110"/>
      <c r="F13" s="110"/>
      <c r="G13" s="110"/>
    </row>
    <row r="14" spans="1:7" ht="15.75" thickBot="1">
      <c r="A14" s="108"/>
      <c r="B14" s="110"/>
      <c r="C14" s="110"/>
      <c r="D14" s="110"/>
      <c r="E14" s="110"/>
      <c r="F14" s="110"/>
      <c r="G14" s="110"/>
    </row>
    <row r="15" spans="1:7" ht="15.75" thickBot="1">
      <c r="A15" s="108"/>
      <c r="B15" s="110"/>
      <c r="C15" s="110"/>
      <c r="D15" s="110"/>
      <c r="E15" s="110"/>
      <c r="F15" s="110"/>
      <c r="G15" s="110"/>
    </row>
    <row r="16" spans="1:7" ht="15.75" thickBot="1">
      <c r="A16" s="108"/>
      <c r="B16" s="110"/>
      <c r="C16" s="110"/>
      <c r="D16" s="110"/>
      <c r="E16" s="110"/>
      <c r="F16" s="110"/>
      <c r="G16" s="110"/>
    </row>
  </sheetData>
  <mergeCells count="2">
    <mergeCell ref="A2:G3"/>
    <mergeCell ref="A1:G1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showGridLines="0" zoomScale="85" zoomScaleNormal="85" workbookViewId="0">
      <pane ySplit="4" topLeftCell="A5" activePane="bottomLeft" state="frozen"/>
      <selection pane="bottomLeft" activeCell="A5" sqref="A5"/>
    </sheetView>
  </sheetViews>
  <sheetFormatPr defaultRowHeight="15"/>
  <cols>
    <col min="1" max="1" width="76.140625" customWidth="1"/>
    <col min="2" max="2" width="92.42578125" customWidth="1"/>
  </cols>
  <sheetData>
    <row r="1" spans="1:14" ht="20.25">
      <c r="A1" s="97" t="s">
        <v>516</v>
      </c>
      <c r="B1" s="97"/>
    </row>
    <row r="2" spans="1:14" ht="15" customHeight="1">
      <c r="A2" s="98" t="s">
        <v>517</v>
      </c>
      <c r="B2" s="9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1:14" ht="15.75" thickBot="1">
      <c r="A3" s="99"/>
      <c r="B3" s="99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</row>
    <row r="4" spans="1:14" ht="16.5" thickTop="1" thickBot="1">
      <c r="A4" s="100" t="s">
        <v>4</v>
      </c>
      <c r="B4" s="101" t="s">
        <v>518</v>
      </c>
    </row>
    <row r="5" spans="1:14" ht="15.75" thickBot="1">
      <c r="A5" s="83"/>
      <c r="B5" s="84"/>
    </row>
    <row r="6" spans="1:14" ht="15.75" thickBot="1">
      <c r="A6" s="83"/>
      <c r="B6" s="84"/>
    </row>
    <row r="7" spans="1:14" ht="15.75" thickBot="1">
      <c r="A7" s="83"/>
      <c r="B7" s="84"/>
    </row>
    <row r="8" spans="1:14" ht="15.75" thickBot="1">
      <c r="A8" s="83"/>
      <c r="B8" s="84"/>
    </row>
    <row r="9" spans="1:14" ht="15.75" thickBot="1">
      <c r="A9" s="83"/>
      <c r="B9" s="84"/>
    </row>
    <row r="10" spans="1:14" ht="15.75" thickBot="1">
      <c r="A10" s="83"/>
      <c r="B10" s="84"/>
    </row>
    <row r="11" spans="1:14" ht="15.75" thickBot="1">
      <c r="A11" s="83"/>
      <c r="B11" s="84"/>
    </row>
    <row r="12" spans="1:14" ht="15.75" thickBot="1">
      <c r="A12" s="83"/>
      <c r="B12" s="84"/>
    </row>
    <row r="13" spans="1:14" ht="15.75" thickBot="1">
      <c r="A13" s="83"/>
      <c r="B13" s="84"/>
    </row>
    <row r="14" spans="1:14" ht="15.75" thickBot="1">
      <c r="A14" s="83"/>
      <c r="B14" s="84"/>
    </row>
    <row r="15" spans="1:14" ht="15.75" thickBot="1">
      <c r="A15" s="83"/>
      <c r="B15" s="84"/>
    </row>
    <row r="16" spans="1:14" ht="15.75" thickBot="1">
      <c r="A16" s="83"/>
      <c r="B16" s="84"/>
    </row>
    <row r="17" spans="1:2" ht="15.75" thickBot="1">
      <c r="A17" s="83"/>
      <c r="B17" s="84"/>
    </row>
    <row r="18" spans="1:2" ht="15.75" thickBot="1">
      <c r="A18" s="83"/>
      <c r="B18" s="84"/>
    </row>
    <row r="19" spans="1:2" ht="15.75" thickBot="1">
      <c r="A19" s="83"/>
      <c r="B19" s="84"/>
    </row>
    <row r="20" spans="1:2" ht="15.75" thickBot="1">
      <c r="A20" s="83"/>
      <c r="B20" s="84"/>
    </row>
    <row r="22" spans="1:2">
      <c r="A22" s="89" t="s">
        <v>519</v>
      </c>
    </row>
  </sheetData>
  <mergeCells count="2">
    <mergeCell ref="A2:B3"/>
    <mergeCell ref="A1:B1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>
    <tabColor theme="9" tint="-0.499984740745262"/>
    <pageSetUpPr fitToPage="1"/>
  </sheetPr>
  <dimension ref="A1:B91"/>
  <sheetViews>
    <sheetView showGridLines="0" zoomScaleNormal="100" workbookViewId="0">
      <selection activeCell="A2" sqref="A2"/>
    </sheetView>
  </sheetViews>
  <sheetFormatPr defaultRowHeight="15"/>
  <cols>
    <col min="1" max="1" width="134.28515625" style="1" customWidth="1"/>
    <col min="2" max="2" width="22.85546875" style="5" bestFit="1" customWidth="1"/>
    <col min="3" max="4" width="8.85546875" bestFit="1" customWidth="1"/>
    <col min="5" max="5" width="7.85546875" bestFit="1" customWidth="1"/>
    <col min="6" max="6" width="10.85546875" bestFit="1" customWidth="1"/>
    <col min="7" max="7" width="7" bestFit="1" customWidth="1"/>
    <col min="8" max="8" width="10.85546875" bestFit="1" customWidth="1"/>
    <col min="9" max="9" width="57.140625" bestFit="1" customWidth="1"/>
    <col min="10" max="10" width="54.5703125" bestFit="1" customWidth="1"/>
    <col min="11" max="11" width="60.42578125" bestFit="1" customWidth="1"/>
    <col min="12" max="12" width="20" bestFit="1" customWidth="1"/>
    <col min="13" max="13" width="64.85546875" bestFit="1" customWidth="1"/>
    <col min="14" max="14" width="54.85546875" bestFit="1" customWidth="1"/>
    <col min="15" max="15" width="66.42578125" bestFit="1" customWidth="1"/>
    <col min="16" max="16" width="38.5703125" bestFit="1" customWidth="1"/>
    <col min="17" max="17" width="30.85546875" bestFit="1" customWidth="1"/>
    <col min="18" max="18" width="47" bestFit="1" customWidth="1"/>
    <col min="19" max="19" width="64.85546875" bestFit="1" customWidth="1"/>
    <col min="20" max="20" width="49.85546875" bestFit="1" customWidth="1"/>
    <col min="21" max="21" width="128.85546875" bestFit="1" customWidth="1"/>
    <col min="22" max="22" width="70.140625" bestFit="1" customWidth="1"/>
    <col min="23" max="23" width="76.42578125" bestFit="1" customWidth="1"/>
    <col min="24" max="24" width="10.85546875" bestFit="1" customWidth="1"/>
    <col min="25" max="25" width="94" bestFit="1" customWidth="1"/>
    <col min="26" max="26" width="59.85546875" bestFit="1" customWidth="1"/>
    <col min="27" max="27" width="73" bestFit="1" customWidth="1"/>
    <col min="28" max="28" width="71.5703125" bestFit="1" customWidth="1"/>
    <col min="29" max="29" width="45" bestFit="1" customWidth="1"/>
    <col min="30" max="30" width="43.5703125" bestFit="1" customWidth="1"/>
    <col min="31" max="31" width="32.85546875" bestFit="1" customWidth="1"/>
    <col min="32" max="32" width="35.85546875" bestFit="1" customWidth="1"/>
    <col min="33" max="33" width="48.85546875" bestFit="1" customWidth="1"/>
    <col min="34" max="34" width="52" bestFit="1" customWidth="1"/>
    <col min="35" max="35" width="66.85546875" bestFit="1" customWidth="1"/>
    <col min="36" max="36" width="69.85546875" bestFit="1" customWidth="1"/>
    <col min="37" max="37" width="51.85546875" bestFit="1" customWidth="1"/>
    <col min="38" max="38" width="55" bestFit="1" customWidth="1"/>
    <col min="39" max="39" width="130.5703125" bestFit="1" customWidth="1"/>
    <col min="40" max="40" width="133.85546875" bestFit="1" customWidth="1"/>
    <col min="41" max="41" width="72" bestFit="1" customWidth="1"/>
    <col min="42" max="42" width="75.140625" bestFit="1" customWidth="1"/>
    <col min="43" max="43" width="78.140625" bestFit="1" customWidth="1"/>
    <col min="44" max="44" width="81.42578125" bestFit="1" customWidth="1"/>
    <col min="45" max="45" width="10.85546875" bestFit="1" customWidth="1"/>
  </cols>
  <sheetData>
    <row r="1" spans="1:2">
      <c r="A1" s="76" t="s">
        <v>25</v>
      </c>
      <c r="B1" s="77" t="s">
        <v>26</v>
      </c>
    </row>
    <row r="2" spans="1:2">
      <c r="A2" s="78" t="s">
        <v>497</v>
      </c>
      <c r="B2" s="77">
        <v>0</v>
      </c>
    </row>
    <row r="3" spans="1:2">
      <c r="A3" s="79"/>
      <c r="B3" s="77">
        <v>0</v>
      </c>
    </row>
    <row r="4" spans="1:2">
      <c r="A4" s="78" t="s">
        <v>472</v>
      </c>
      <c r="B4" s="77">
        <v>1400</v>
      </c>
    </row>
    <row r="5" spans="1:2">
      <c r="A5" s="79" t="s">
        <v>470</v>
      </c>
      <c r="B5" s="77">
        <v>1400</v>
      </c>
    </row>
    <row r="6" spans="1:2">
      <c r="A6" s="80" t="s">
        <v>498</v>
      </c>
      <c r="B6" s="77">
        <v>1400</v>
      </c>
    </row>
    <row r="7" spans="1:2">
      <c r="A7"/>
      <c r="B7"/>
    </row>
    <row r="8" spans="1:2">
      <c r="A8"/>
      <c r="B8"/>
    </row>
    <row r="9" spans="1:2">
      <c r="A9" s="81"/>
      <c r="B9" s="81"/>
    </row>
    <row r="10" spans="1:2">
      <c r="A10" s="81"/>
      <c r="B10" s="81"/>
    </row>
    <row r="11" spans="1:2">
      <c r="A11" s="81"/>
      <c r="B11" s="81"/>
    </row>
    <row r="12" spans="1:2">
      <c r="A12" s="81"/>
      <c r="B12" s="81"/>
    </row>
    <row r="13" spans="1:2">
      <c r="A13" s="81"/>
      <c r="B13" s="81"/>
    </row>
    <row r="14" spans="1:2">
      <c r="A14" s="81"/>
      <c r="B14" s="81"/>
    </row>
    <row r="15" spans="1:2">
      <c r="A15" s="81"/>
      <c r="B15" s="81"/>
    </row>
    <row r="16" spans="1:2">
      <c r="A16" s="81"/>
      <c r="B16" s="81"/>
    </row>
    <row r="17" spans="1:2">
      <c r="A17" s="81"/>
      <c r="B17" s="81"/>
    </row>
    <row r="18" spans="1:2">
      <c r="A18" s="81"/>
      <c r="B18" s="81"/>
    </row>
    <row r="19" spans="1:2">
      <c r="A19" s="81"/>
      <c r="B19" s="81"/>
    </row>
    <row r="20" spans="1:2">
      <c r="A20" s="81"/>
      <c r="B20" s="81"/>
    </row>
    <row r="21" spans="1:2">
      <c r="A21" s="81"/>
      <c r="B21" s="81"/>
    </row>
    <row r="22" spans="1:2">
      <c r="A22" s="81"/>
      <c r="B22" s="81"/>
    </row>
    <row r="23" spans="1:2">
      <c r="A23" s="81"/>
      <c r="B23" s="81"/>
    </row>
    <row r="24" spans="1:2">
      <c r="A24" s="81"/>
      <c r="B24" s="81"/>
    </row>
    <row r="25" spans="1:2">
      <c r="A25" s="81"/>
      <c r="B25" s="81"/>
    </row>
    <row r="26" spans="1:2">
      <c r="A26" s="81"/>
      <c r="B26" s="81"/>
    </row>
    <row r="27" spans="1:2">
      <c r="A27" s="81"/>
      <c r="B27" s="81"/>
    </row>
    <row r="28" spans="1:2">
      <c r="A28" s="81"/>
      <c r="B28" s="81"/>
    </row>
    <row r="29" spans="1:2">
      <c r="A29" s="81"/>
      <c r="B29" s="81"/>
    </row>
    <row r="30" spans="1:2">
      <c r="A30" s="81"/>
      <c r="B30" s="81"/>
    </row>
    <row r="31" spans="1:2">
      <c r="A31" s="81"/>
      <c r="B31" s="81"/>
    </row>
    <row r="32" spans="1:2">
      <c r="A32" s="81"/>
      <c r="B32" s="81"/>
    </row>
    <row r="33" spans="1:2">
      <c r="A33" s="81"/>
      <c r="B33" s="81"/>
    </row>
    <row r="34" spans="1:2">
      <c r="A34" s="81"/>
      <c r="B34" s="81"/>
    </row>
    <row r="35" spans="1:2">
      <c r="A35" s="75"/>
      <c r="B35" s="75"/>
    </row>
    <row r="36" spans="1:2">
      <c r="A36" s="75"/>
      <c r="B36" s="75"/>
    </row>
    <row r="37" spans="1:2">
      <c r="A37" s="75"/>
      <c r="B37" s="75"/>
    </row>
    <row r="38" spans="1:2">
      <c r="A38" s="75"/>
      <c r="B38" s="75"/>
    </row>
    <row r="39" spans="1:2">
      <c r="A39"/>
      <c r="B39"/>
    </row>
    <row r="40" spans="1:2">
      <c r="A40"/>
      <c r="B40"/>
    </row>
    <row r="41" spans="1:2">
      <c r="A41"/>
      <c r="B41"/>
    </row>
    <row r="42" spans="1:2">
      <c r="A42"/>
      <c r="B42"/>
    </row>
    <row r="43" spans="1:2">
      <c r="A43"/>
      <c r="B43"/>
    </row>
    <row r="44" spans="1:2">
      <c r="A44"/>
      <c r="B44"/>
    </row>
    <row r="45" spans="1:2">
      <c r="A45"/>
      <c r="B45"/>
    </row>
    <row r="46" spans="1:2">
      <c r="A46"/>
      <c r="B46"/>
    </row>
    <row r="47" spans="1:2">
      <c r="B47"/>
    </row>
    <row r="48" spans="1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</sheetData>
  <sheetProtection sort="0" autoFilter="0" pivotTables="0"/>
  <pageMargins left="0.25" right="0.25" top="0.75" bottom="0.75" header="0.3" footer="0.3"/>
  <pageSetup paperSize="9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F4" sqref="F4"/>
    </sheetView>
  </sheetViews>
  <sheetFormatPr defaultRowHeight="15"/>
  <cols>
    <col min="1" max="1" width="26.85546875" bestFit="1" customWidth="1"/>
    <col min="6" max="6" width="10.42578125" bestFit="1" customWidth="1"/>
  </cols>
  <sheetData>
    <row r="1" spans="1:8">
      <c r="A1" s="25" t="s">
        <v>13</v>
      </c>
      <c r="B1" s="28" t="s">
        <v>14</v>
      </c>
      <c r="D1" t="s">
        <v>16</v>
      </c>
      <c r="F1" s="31" t="s">
        <v>34</v>
      </c>
      <c r="G1" t="s">
        <v>39</v>
      </c>
      <c r="H1" t="s">
        <v>41</v>
      </c>
    </row>
    <row r="2" spans="1:8">
      <c r="A2" s="26" t="s">
        <v>18</v>
      </c>
      <c r="B2" s="29" t="s">
        <v>24</v>
      </c>
      <c r="D2" t="s">
        <v>20</v>
      </c>
      <c r="F2" t="s">
        <v>16</v>
      </c>
      <c r="G2" s="32">
        <f>SUMIF(Tabela1[[#All],[Mês que será executado]],F2,Tabela1[[#All],[Custo estimado]])</f>
        <v>0</v>
      </c>
      <c r="H2">
        <f>COUNTIF(Tabela1[[#All],[Mês que será executado]],F2)</f>
        <v>0</v>
      </c>
    </row>
    <row r="3" spans="1:8">
      <c r="A3" s="27" t="s">
        <v>23</v>
      </c>
      <c r="D3" t="s">
        <v>21</v>
      </c>
      <c r="F3" t="s">
        <v>20</v>
      </c>
      <c r="G3" s="32">
        <f>SUMIF(Tabela1[[#All],[Mês que será executado]],F3,Tabela1[[#All],[Custo estimado]])</f>
        <v>0</v>
      </c>
      <c r="H3">
        <f>COUNTIF(Tabela1[[#All],[Mês que será executado]],F3)</f>
        <v>0</v>
      </c>
    </row>
    <row r="4" spans="1:8">
      <c r="D4" t="s">
        <v>22</v>
      </c>
      <c r="F4" t="s">
        <v>21</v>
      </c>
      <c r="G4" s="32">
        <f>SUMIF(Tabela1[[#All],[Mês que será executado]],F4,Tabela1[[#All],[Custo estimado]])</f>
        <v>0</v>
      </c>
      <c r="H4">
        <f>COUNTIF(Tabela1[[#All],[Mês que será executado]],F4)</f>
        <v>0</v>
      </c>
    </row>
    <row r="5" spans="1:8">
      <c r="D5" t="s">
        <v>19</v>
      </c>
      <c r="F5" t="s">
        <v>22</v>
      </c>
      <c r="G5" s="32">
        <f>SUMIF(Tabela1[[#All],[Mês que será executado]],F5,Tabela1[[#All],[Custo estimado]])</f>
        <v>0</v>
      </c>
      <c r="H5">
        <f>COUNTIF(Tabela1[[#All],[Mês que será executado]],F5)</f>
        <v>0</v>
      </c>
    </row>
    <row r="6" spans="1:8">
      <c r="D6" t="s">
        <v>27</v>
      </c>
      <c r="F6" t="s">
        <v>19</v>
      </c>
      <c r="G6" s="32">
        <f>SUMIF(Tabela1[[#All],[Mês que será executado]],F6,Tabela1[[#All],[Custo estimado]])</f>
        <v>0</v>
      </c>
      <c r="H6">
        <f>COUNTIF(Tabela1[[#All],[Mês que será executado]],F6)</f>
        <v>0</v>
      </c>
    </row>
    <row r="7" spans="1:8">
      <c r="D7" t="s">
        <v>28</v>
      </c>
      <c r="F7" t="s">
        <v>27</v>
      </c>
      <c r="G7" s="32">
        <f>SUMIF(Tabela1[[#All],[Mês que será executado]],F7,Tabela1[[#All],[Custo estimado]])</f>
        <v>0</v>
      </c>
      <c r="H7">
        <f>COUNTIF(Tabela1[[#All],[Mês que será executado]],F7)</f>
        <v>0</v>
      </c>
    </row>
    <row r="8" spans="1:8">
      <c r="D8" t="s">
        <v>29</v>
      </c>
      <c r="F8" t="s">
        <v>28</v>
      </c>
      <c r="G8" s="32">
        <f>SUMIF(Tabela1[[#All],[Mês que será executado]],F8,Tabela1[[#All],[Custo estimado]])</f>
        <v>0</v>
      </c>
      <c r="H8">
        <f>COUNTIF(Tabela1[[#All],[Mês que será executado]],F8)</f>
        <v>0</v>
      </c>
    </row>
    <row r="9" spans="1:8">
      <c r="D9" t="s">
        <v>30</v>
      </c>
      <c r="F9" t="s">
        <v>29</v>
      </c>
      <c r="G9" s="32">
        <f>SUMIF(Tabela1[[#All],[Mês que será executado]],F9,Tabela1[[#All],[Custo estimado]])</f>
        <v>0</v>
      </c>
      <c r="H9">
        <f>COUNTIF(Tabela1[[#All],[Mês que será executado]],F9)</f>
        <v>0</v>
      </c>
    </row>
    <row r="10" spans="1:8">
      <c r="D10" t="s">
        <v>31</v>
      </c>
      <c r="F10" t="s">
        <v>30</v>
      </c>
      <c r="G10" s="32">
        <f>SUMIF(Tabela1[[#All],[Mês que será executado]],F10,Tabela1[[#All],[Custo estimado]])</f>
        <v>0</v>
      </c>
      <c r="H10">
        <f>COUNTIF(Tabela1[[#All],[Mês que será executado]],F10)</f>
        <v>0</v>
      </c>
    </row>
    <row r="11" spans="1:8">
      <c r="D11" t="s">
        <v>32</v>
      </c>
      <c r="F11" t="s">
        <v>31</v>
      </c>
      <c r="G11" s="32">
        <f>SUMIF(Tabela1[[#All],[Mês que será executado]],F11,Tabela1[[#All],[Custo estimado]])</f>
        <v>12200</v>
      </c>
      <c r="H11">
        <f>COUNTIF(Tabela1[[#All],[Mês que será executado]],F11)</f>
        <v>15</v>
      </c>
    </row>
    <row r="12" spans="1:8">
      <c r="D12" t="s">
        <v>33</v>
      </c>
      <c r="F12" t="s">
        <v>32</v>
      </c>
      <c r="G12" s="32">
        <f>SUMIF(Tabela1[[#All],[Mês que será executado]],F12,Tabela1[[#All],[Custo estimado]])</f>
        <v>1000</v>
      </c>
      <c r="H12">
        <f>COUNTIF(Tabela1[[#All],[Mês que será executado]],F12)</f>
        <v>5</v>
      </c>
    </row>
    <row r="13" spans="1:8">
      <c r="F13" t="s">
        <v>33</v>
      </c>
      <c r="G13" s="32">
        <f>SUMIF(Tabela1[[#All],[Mês que será executado]],F13,Tabela1[[#All],[Custo estimado]])</f>
        <v>0</v>
      </c>
      <c r="H13">
        <f>COUNTIF(Tabela1[[#All],[Mês que será executado]],F13)</f>
        <v>0</v>
      </c>
    </row>
    <row r="15" spans="1:8">
      <c r="F15" t="s">
        <v>40</v>
      </c>
      <c r="G15" s="33">
        <f>SUM(G2:G13)</f>
        <v>13200</v>
      </c>
      <c r="H15">
        <f>SUM(H2:H13)</f>
        <v>20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3:A4"/>
  <sheetViews>
    <sheetView workbookViewId="0">
      <selection activeCell="E11" sqref="E11"/>
    </sheetView>
  </sheetViews>
  <sheetFormatPr defaultRowHeight="15"/>
  <cols>
    <col min="1" max="1" width="22.140625" bestFit="1" customWidth="1"/>
    <col min="2" max="2" width="20.5703125" bestFit="1" customWidth="1"/>
    <col min="3" max="3" width="49.140625" bestFit="1" customWidth="1"/>
    <col min="4" max="4" width="48.5703125" bestFit="1" customWidth="1"/>
    <col min="5" max="5" width="57.85546875" bestFit="1" customWidth="1"/>
    <col min="6" max="6" width="60.140625" bestFit="1" customWidth="1"/>
    <col min="7" max="7" width="70.85546875" bestFit="1" customWidth="1"/>
    <col min="8" max="8" width="50" bestFit="1" customWidth="1"/>
    <col min="9" max="9" width="57.140625" bestFit="1" customWidth="1"/>
    <col min="10" max="10" width="54.5703125" bestFit="1" customWidth="1"/>
    <col min="11" max="11" width="60.42578125" bestFit="1" customWidth="1"/>
    <col min="12" max="12" width="20" bestFit="1" customWidth="1"/>
    <col min="13" max="13" width="64.85546875" bestFit="1" customWidth="1"/>
    <col min="14" max="14" width="54.85546875" bestFit="1" customWidth="1"/>
    <col min="15" max="15" width="66.42578125" bestFit="1" customWidth="1"/>
    <col min="16" max="16" width="38.5703125" bestFit="1" customWidth="1"/>
    <col min="17" max="17" width="30.85546875" bestFit="1" customWidth="1"/>
    <col min="18" max="18" width="47" bestFit="1" customWidth="1"/>
    <col min="19" max="19" width="64.85546875" bestFit="1" customWidth="1"/>
    <col min="20" max="20" width="49.85546875" bestFit="1" customWidth="1"/>
    <col min="21" max="21" width="128.85546875" bestFit="1" customWidth="1"/>
    <col min="22" max="22" width="70.140625" bestFit="1" customWidth="1"/>
    <col min="23" max="23" width="76.42578125" bestFit="1" customWidth="1"/>
    <col min="24" max="24" width="10.85546875" bestFit="1" customWidth="1"/>
    <col min="25" max="44" width="128.85546875" bestFit="1" customWidth="1"/>
    <col min="45" max="45" width="31.140625" bestFit="1" customWidth="1"/>
    <col min="46" max="46" width="27.140625" bestFit="1" customWidth="1"/>
  </cols>
  <sheetData>
    <row r="3" spans="1:1">
      <c r="A3" t="s">
        <v>35</v>
      </c>
    </row>
    <row r="4" spans="1:1">
      <c r="A4" s="30">
        <v>1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2"/>
  <sheetViews>
    <sheetView workbookViewId="0">
      <selection activeCell="G30" sqref="G30"/>
    </sheetView>
  </sheetViews>
  <sheetFormatPr defaultRowHeight="15"/>
  <cols>
    <col min="1" max="1" width="23.140625" bestFit="1" customWidth="1"/>
    <col min="2" max="2" width="21.85546875" bestFit="1" customWidth="1"/>
    <col min="3" max="3" width="3" bestFit="1" customWidth="1"/>
    <col min="4" max="7" width="4" bestFit="1" customWidth="1"/>
    <col min="8" max="12" width="5" bestFit="1" customWidth="1"/>
    <col min="13" max="13" width="6" bestFit="1" customWidth="1"/>
    <col min="14" max="14" width="7" bestFit="1" customWidth="1"/>
    <col min="15" max="15" width="10.85546875" bestFit="1" customWidth="1"/>
  </cols>
  <sheetData>
    <row r="1" spans="1:1">
      <c r="A1" t="s">
        <v>36</v>
      </c>
    </row>
    <row r="2" spans="1:1">
      <c r="A2" s="30">
        <v>1400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F4FCEA9C5116542804413545D0A225A" ma:contentTypeVersion="17" ma:contentTypeDescription="Crie um novo documento." ma:contentTypeScope="" ma:versionID="46678f43303ddd3db0c119c250955b92">
  <xsd:schema xmlns:xsd="http://www.w3.org/2001/XMLSchema" xmlns:xs="http://www.w3.org/2001/XMLSchema" xmlns:p="http://schemas.microsoft.com/office/2006/metadata/properties" xmlns:ns2="dde767f3-25ea-43fd-9648-2bfa0efb3f84" xmlns:ns3="ed3e6bf3-d0f5-46d4-bb30-4ef714eeaafb" targetNamespace="http://schemas.microsoft.com/office/2006/metadata/properties" ma:root="true" ma:fieldsID="6989f1aa75522d85b449a90aff5eb831" ns2:_="" ns3:_="">
    <xsd:import namespace="dde767f3-25ea-43fd-9648-2bfa0efb3f84"/>
    <xsd:import namespace="ed3e6bf3-d0f5-46d4-bb30-4ef714eeaa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e767f3-25ea-43fd-9648-2bfa0efb3f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65eb1af-e7dc-4e37-85a6-d2733eb990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3e6bf3-d0f5-46d4-bb30-4ef714eeaafb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9eddb83a-215b-48ba-9116-e519faf2e44f}" ma:internalName="TaxCatchAll" ma:showField="CatchAllData" ma:web="ed3e6bf3-d0f5-46d4-bb30-4ef714eeaa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3e6bf3-d0f5-46d4-bb30-4ef714eeaafb" xsi:nil="true"/>
    <lcf76f155ced4ddcb4097134ff3c332f xmlns="dde767f3-25ea-43fd-9648-2bfa0efb3f84">
      <Terms xmlns="http://schemas.microsoft.com/office/infopath/2007/PartnerControls"/>
    </lcf76f155ced4ddcb4097134ff3c332f>
    <_Flow_SignoffStatus xmlns="dde767f3-25ea-43fd-9648-2bfa0efb3f8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EA5E14-7203-4B5B-A534-E28AEDA660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e767f3-25ea-43fd-9648-2bfa0efb3f84"/>
    <ds:schemaRef ds:uri="ed3e6bf3-d0f5-46d4-bb30-4ef714eeaa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09AA1D-1005-4CA0-8DCC-FEBCC581AECA}">
  <ds:schemaRefs>
    <ds:schemaRef ds:uri="dde767f3-25ea-43fd-9648-2bfa0efb3f84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ed3e6bf3-d0f5-46d4-bb30-4ef714eeaafb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0B53317-DEF4-4AF6-935D-C471A315BD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11</vt:i4>
      </vt:variant>
      <vt:variant>
        <vt:lpstr>Intervalos nomeados</vt:lpstr>
      </vt:variant>
      <vt:variant>
        <vt:i4>60</vt:i4>
      </vt:variant>
    </vt:vector>
  </HeadingPairs>
  <TitlesOfParts>
    <vt:vector size="71" baseType="lpstr">
      <vt:lpstr>Instruções</vt:lpstr>
      <vt:lpstr>Planejamento</vt:lpstr>
      <vt:lpstr>Execução</vt:lpstr>
      <vt:lpstr>Ficha de Histórico</vt:lpstr>
      <vt:lpstr>Lista de Pendências</vt:lpstr>
      <vt:lpstr>Relatório</vt:lpstr>
      <vt:lpstr>Dados</vt:lpstr>
      <vt:lpstr>QtdMês</vt:lpstr>
      <vt:lpstr>CustoMês</vt:lpstr>
      <vt:lpstr>Gravidade</vt:lpstr>
      <vt:lpstr>Problemas</vt:lpstr>
      <vt:lpstr>Planejamento!Area_de_impressao</vt:lpstr>
      <vt:lpstr>Relatório!Area_de_impressao</vt:lpstr>
      <vt:lpstr>Categorias</vt:lpstr>
      <vt:lpstr>ProblemasAlarme_CFTV</vt:lpstr>
      <vt:lpstr>ProblemasÁudio_Vídeo</vt:lpstr>
      <vt:lpstr>ProblemasCadeiras_Móveis</vt:lpstr>
      <vt:lpstr>ProblemasElétrica</vt:lpstr>
      <vt:lpstr>ProblemasEletrodomésticos</vt:lpstr>
      <vt:lpstr>ProblemasElevador</vt:lpstr>
      <vt:lpstr>ProblemasHidráulica_Esgoto</vt:lpstr>
      <vt:lpstr>ProblemasIluminação</vt:lpstr>
      <vt:lpstr>ProblemasLaje</vt:lpstr>
      <vt:lpstr>ProblemasLouças_Metais</vt:lpstr>
      <vt:lpstr>ProblemasMuros_Cercas_Calçadas</vt:lpstr>
      <vt:lpstr>ProblemasPaisagismo_Decoração</vt:lpstr>
      <vt:lpstr>ProblemasParedes_Acabamentos</vt:lpstr>
      <vt:lpstr>ProblemasPiso_Contrapiso</vt:lpstr>
      <vt:lpstr>ProblemasPortas_Janelas</vt:lpstr>
      <vt:lpstr>ProblemasRufos_Calhas</vt:lpstr>
      <vt:lpstr>ProblemasSistema_de_Gás</vt:lpstr>
      <vt:lpstr>ProblemasTelhado_Forro_Acabamentos</vt:lpstr>
      <vt:lpstr>ProblemasVentilação_AC_Aquecimento</vt:lpstr>
      <vt:lpstr>RiscoAlarme_CFTV</vt:lpstr>
      <vt:lpstr>RiscoÁudio_Vídeo</vt:lpstr>
      <vt:lpstr>RiscosCadeiras_Móveis</vt:lpstr>
      <vt:lpstr>RiscosElétrica</vt:lpstr>
      <vt:lpstr>RiscosEletrodomésticos</vt:lpstr>
      <vt:lpstr>RiscosElevador</vt:lpstr>
      <vt:lpstr>RiscosHidráulica_Esgoto</vt:lpstr>
      <vt:lpstr>RiscosIluminação</vt:lpstr>
      <vt:lpstr>RiscosLaje</vt:lpstr>
      <vt:lpstr>RiscosLouças_Metais</vt:lpstr>
      <vt:lpstr>RiscosMuros_Cercas_Calçadas</vt:lpstr>
      <vt:lpstr>RiscosPaisagismo_Decoração</vt:lpstr>
      <vt:lpstr>RiscosParedes_Acabamentos</vt:lpstr>
      <vt:lpstr>RiscosPiso_Contrapiso</vt:lpstr>
      <vt:lpstr>RiscosPortas_Janelas</vt:lpstr>
      <vt:lpstr>RiscosRufos_Calhas</vt:lpstr>
      <vt:lpstr>RiscosSistema_de_Gás</vt:lpstr>
      <vt:lpstr>RiscosTelhado_Forro_Acabamentos</vt:lpstr>
      <vt:lpstr>RiscosVentilação_AC_Aquecimento</vt:lpstr>
      <vt:lpstr>SoluçãoAlarme_CFTV</vt:lpstr>
      <vt:lpstr>SoluçãoÁudio_Vídeo</vt:lpstr>
      <vt:lpstr>SoluçãoCadeiras_Móveis</vt:lpstr>
      <vt:lpstr>SoluçãoElétrica</vt:lpstr>
      <vt:lpstr>SoluçãoEletrodomésticos</vt:lpstr>
      <vt:lpstr>SoluçãoElevador</vt:lpstr>
      <vt:lpstr>SoluçãoHidráulica_Esgoto</vt:lpstr>
      <vt:lpstr>SoluçãoIluminação</vt:lpstr>
      <vt:lpstr>SoluçãoLaje</vt:lpstr>
      <vt:lpstr>SoluçãoLouças_Metais</vt:lpstr>
      <vt:lpstr>SoluçãoMuros_Cercas_Calçadas</vt:lpstr>
      <vt:lpstr>SoluçãoPaisagismo_Decoração</vt:lpstr>
      <vt:lpstr>SoluçãoParedes_Acabamentos</vt:lpstr>
      <vt:lpstr>SoluçãoPiso_Contrapiso</vt:lpstr>
      <vt:lpstr>SoluçãoPortas_Janelas</vt:lpstr>
      <vt:lpstr>SoluçãoRufos_Calhas</vt:lpstr>
      <vt:lpstr>SoluçãoSistema_de_Gás</vt:lpstr>
      <vt:lpstr>SoluçãoTelhado_Forro_Acabamentos</vt:lpstr>
      <vt:lpstr>SoluçãoVentilação_AC_Aquecimento</vt:lpstr>
    </vt:vector>
  </TitlesOfParts>
  <Company>Watchtower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Moraes, Diego da Silva de</dc:creator>
  <cp:lastModifiedBy>jacksondosreismartins@outlook.com</cp:lastModifiedBy>
  <cp:revision/>
  <cp:lastPrinted>2024-06-18T10:52:22Z</cp:lastPrinted>
  <dcterms:created xsi:type="dcterms:W3CDTF">2022-09-15T13:20:22Z</dcterms:created>
  <dcterms:modified xsi:type="dcterms:W3CDTF">2025-12-20T05:58:32Z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0x0101006F4FCEA9C5116542804413545D0A225A</vt:lpwstr>
  </property>
  <property fmtid="{D5CDD505-2E9C-101B-9397-08002B2CF9AE}" pid="3" name="MediaServiceImageTags">
    <vt:lpwstr/>
  </property>
</Properties>
</file>